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charts/chart1.xml" ContentType="application/vnd.openxmlformats-officedocument.drawingml.chart+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activeX/activeX2.bin" ContentType="application/vnd.ms-office.activeX"/>
  <Override PartName="/xl/activeX/activeX2.xml" ContentType="application/vnd.ms-office.activeX+xml"/>
  <Override PartName="/docProps/core.xml" ContentType="application/vnd.openxmlformats-package.core-properties+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1.bin" ContentType="application/vnd.ms-office.activeX"/>
  <Override PartName="/xl/activeX/activeX1.xml" ContentType="application/vnd.ms-office.activeX+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workbookProtection workbookPassword="A5E4" lockStructure="1"/>
  <bookViews>
    <workbookView showSheetTabs="0" xWindow="-645" yWindow="720" windowWidth="20325" windowHeight="11760" tabRatio="821"/>
  </bookViews>
  <sheets>
    <sheet name="Introduction" sheetId="9" r:id="rId1"/>
    <sheet name="Inputs &amp; Outputs" sheetId="22" r:id="rId2"/>
  </sheets>
  <definedNames>
    <definedName name="_xlnm.Print_Area" localSheetId="1">'Inputs &amp; Outputs'!$D$1:$T$39</definedName>
    <definedName name="_xlnm.Print_Area" localSheetId="0">Introduction!$D$1:$P$83</definedName>
  </definedNames>
  <calcPr calcId="145621"/>
</workbook>
</file>

<file path=xl/calcChain.xml><?xml version="1.0" encoding="utf-8"?>
<calcChain xmlns="http://schemas.openxmlformats.org/spreadsheetml/2006/main">
  <c r="H25" i="22" l="1"/>
  <c r="BX32" i="22" l="1"/>
  <c r="F8" i="22" l="1"/>
  <c r="CA1" i="22" l="1"/>
  <c r="CA17" i="22"/>
  <c r="BX33" i="22"/>
  <c r="BV25" i="22"/>
  <c r="CB17" i="22" l="1"/>
  <c r="CA10" i="22"/>
  <c r="BY36" i="22" s="1"/>
  <c r="CA36" i="22" l="1"/>
  <c r="CA37" i="22"/>
  <c r="I25" i="22"/>
  <c r="BY41" i="22" s="1"/>
  <c r="BY32" i="22"/>
  <c r="G25" i="22"/>
  <c r="F25" i="22"/>
  <c r="BZ32" i="22" s="1"/>
  <c r="CA32" i="22" s="1"/>
  <c r="BY30" i="22" l="1"/>
  <c r="BY29" i="22"/>
  <c r="BY33" i="22"/>
  <c r="BY34" i="22"/>
  <c r="BZ34" i="22"/>
  <c r="BZ33" i="22"/>
  <c r="CA33" i="22" s="1"/>
  <c r="BZ29" i="22"/>
  <c r="CA29" i="22" s="1"/>
  <c r="BZ30" i="22"/>
  <c r="CA30" i="22" s="1"/>
  <c r="BY42" i="22"/>
  <c r="BY43" i="22"/>
  <c r="BZ35" i="22"/>
  <c r="CA35" i="22" s="1"/>
  <c r="BX35" i="22"/>
  <c r="BX37" i="22"/>
  <c r="BX38" i="22"/>
  <c r="BX36" i="22"/>
  <c r="BX34" i="22"/>
  <c r="BX30" i="22"/>
  <c r="BX29" i="22"/>
  <c r="BW25" i="22" l="1"/>
  <c r="CD44" i="22" s="1"/>
  <c r="BY38" i="22"/>
  <c r="BY37" i="22"/>
  <c r="BY35" i="22"/>
  <c r="BZ38" i="22"/>
  <c r="CA38" i="22" s="1"/>
  <c r="CA34" i="22"/>
  <c r="BX25" i="22" l="1"/>
  <c r="CD45" i="22" s="1"/>
  <c r="BX41" i="22"/>
  <c r="BY25" i="22"/>
  <c r="CD46" i="22" s="1"/>
  <c r="BX42" i="22"/>
  <c r="BX43" i="22"/>
</calcChain>
</file>

<file path=xl/sharedStrings.xml><?xml version="1.0" encoding="utf-8"?>
<sst xmlns="http://schemas.openxmlformats.org/spreadsheetml/2006/main" count="66" uniqueCount="43">
  <si>
    <t xml:space="preserve"> </t>
  </si>
  <si>
    <t>Yes</t>
  </si>
  <si>
    <t>No</t>
  </si>
  <si>
    <t>Podding Access Improvement</t>
  </si>
  <si>
    <t>Percentage doing admin work</t>
  </si>
  <si>
    <t>Rising Risk</t>
  </si>
  <si>
    <t>percent pop</t>
  </si>
  <si>
    <t>visits/year</t>
  </si>
  <si>
    <t>time(min)/visit</t>
  </si>
  <si>
    <t>hours/week/pt</t>
  </si>
  <si>
    <t>low risk</t>
  </si>
  <si>
    <t>PCP</t>
  </si>
  <si>
    <t>RN</t>
  </si>
  <si>
    <t>MA</t>
  </si>
  <si>
    <t>rising risk</t>
  </si>
  <si>
    <t>high risk</t>
  </si>
  <si>
    <t>Total hours/week/visit</t>
  </si>
  <si>
    <t>Hours/week/staff</t>
  </si>
  <si>
    <t>Low risk</t>
  </si>
  <si>
    <t xml:space="preserve">High Risk </t>
  </si>
  <si>
    <t>Virtual 
Visit Substitution</t>
  </si>
  <si>
    <t>Group 
Visit
 Rate</t>
  </si>
  <si>
    <t>MA 
Diversion Rate</t>
  </si>
  <si>
    <t>Please enter your population risk breakdown.</t>
  </si>
  <si>
    <t>1.</t>
  </si>
  <si>
    <t>2.</t>
  </si>
  <si>
    <t>3.</t>
  </si>
  <si>
    <t>4.</t>
  </si>
  <si>
    <t>Please enter your patient population.</t>
  </si>
  <si>
    <t>Please indicate whether your PCPs collaborate with specialists to provide routine chronic disease follow-up care.</t>
  </si>
  <si>
    <t xml:space="preserve">Please adjust the levers to represent progress on each care management initiative. </t>
  </si>
  <si>
    <t>5.</t>
  </si>
  <si>
    <t xml:space="preserve">  Introduction</t>
  </si>
  <si>
    <t>Please select the percentage of staff time spent doing administrative work.</t>
  </si>
  <si>
    <t xml:space="preserve">  Analytic Assumptions Included in this Tool</t>
  </si>
  <si>
    <t xml:space="preserve">  How to Use This Tool </t>
  </si>
  <si>
    <t>Inputs &amp; 
Output</t>
  </si>
  <si>
    <t>Inputs &amp;
 Outputs</t>
  </si>
  <si>
    <t xml:space="preserve"> Population Health Staffing Tool</t>
  </si>
  <si>
    <t xml:space="preserve">   Related Literature </t>
  </si>
  <si>
    <t>Introduction</t>
  </si>
  <si>
    <t xml:space="preserve">Introduction </t>
  </si>
  <si>
    <t xml:space="preserve">   Contact Us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</si>
</sst>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quot;$&quot;#,##0.00"/>
    <numFmt numFmtId="165" formatCode="_(* #,##0_);_(* \(#,##0\);_(* &quot;-&quot;??_);_(@_)"/>
    <numFmt numFmtId="166" formatCode="0.0%"/>
    <numFmt numFmtId="167" formatCode="_(* #,##0.0_);_(* \(#,##0.0\);_(* &quot;-&quot;??_);_(@_)"/>
  </numFmts>
  <fonts count="53" x14ac:knownFonts="1">
    <font>
      <sz val="10"/>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1"/>
      <color theme="1"/>
      <name val="Arial"/>
      <family val="2"/>
      <scheme val="minor"/>
    </font>
    <font>
      <b/>
      <sz val="18"/>
      <color theme="1"/>
      <name val="Arial"/>
      <family val="2"/>
      <scheme val="minor"/>
    </font>
    <font>
      <b/>
      <sz val="14"/>
      <color theme="6"/>
      <name val="Arial"/>
      <family val="2"/>
      <scheme val="minor"/>
    </font>
    <font>
      <b/>
      <i/>
      <sz val="12"/>
      <color theme="1"/>
      <name val="Arial"/>
      <family val="2"/>
      <scheme val="minor"/>
    </font>
    <font>
      <i/>
      <sz val="10"/>
      <color theme="1"/>
      <name val="Arial"/>
      <family val="2"/>
      <scheme val="major"/>
    </font>
    <font>
      <sz val="10"/>
      <color theme="9"/>
      <name val="Arial"/>
      <family val="2"/>
      <scheme val="minor"/>
    </font>
    <font>
      <i/>
      <sz val="10"/>
      <color theme="6"/>
      <name val="Arial"/>
      <family val="2"/>
      <scheme val="minor"/>
    </font>
    <font>
      <b/>
      <sz val="10"/>
      <color theme="1"/>
      <name val="Arial"/>
      <family val="2"/>
      <scheme val="minor"/>
    </font>
    <font>
      <sz val="10"/>
      <color theme="1"/>
      <name val="Arial"/>
      <family val="2"/>
      <scheme val="minor"/>
    </font>
    <font>
      <b/>
      <sz val="10"/>
      <color theme="0"/>
      <name val="Arial"/>
      <family val="2"/>
      <scheme val="minor"/>
    </font>
    <font>
      <sz val="11"/>
      <color rgb="FF0086B9"/>
      <name val="Arial"/>
      <family val="2"/>
      <scheme val="minor"/>
    </font>
    <font>
      <sz val="10"/>
      <color rgb="FFD5801D"/>
      <name val="Arial"/>
      <family val="2"/>
      <scheme val="minor"/>
    </font>
    <font>
      <sz val="10"/>
      <color rgb="FF6F912B"/>
      <name val="Arial"/>
      <family val="2"/>
      <scheme val="minor"/>
    </font>
    <font>
      <sz val="10"/>
      <color theme="7"/>
      <name val="Arial"/>
      <family val="2"/>
    </font>
    <font>
      <b/>
      <sz val="12"/>
      <color theme="0"/>
      <name val="Arial"/>
      <family val="2"/>
      <scheme val="minor"/>
    </font>
    <font>
      <u/>
      <sz val="10"/>
      <color theme="10"/>
      <name val="Arial"/>
      <family val="2"/>
    </font>
    <font>
      <sz val="10"/>
      <color theme="1"/>
      <name val="Arial"/>
      <family val="2"/>
    </font>
    <font>
      <b/>
      <sz val="10"/>
      <color theme="1"/>
      <name val="Arial"/>
      <family val="2"/>
    </font>
    <font>
      <sz val="11"/>
      <name val="Arial"/>
      <family val="2"/>
      <scheme val="minor"/>
    </font>
    <font>
      <b/>
      <sz val="10"/>
      <color theme="0"/>
      <name val="Arial"/>
      <family val="2"/>
    </font>
    <font>
      <sz val="10"/>
      <name val="Arial"/>
      <family val="2"/>
    </font>
    <font>
      <sz val="11"/>
      <color theme="0"/>
      <name val="Arial"/>
      <family val="2"/>
      <scheme val="minor"/>
    </font>
    <font>
      <b/>
      <sz val="11"/>
      <color indexed="63"/>
      <name val="Garamond"/>
      <family val="2"/>
    </font>
    <font>
      <u/>
      <sz val="10"/>
      <color indexed="12"/>
      <name val="Arial"/>
      <family val="2"/>
    </font>
    <font>
      <sz val="12"/>
      <color theme="1"/>
      <name val="Garamond"/>
      <family val="1"/>
    </font>
    <font>
      <b/>
      <sz val="12"/>
      <color theme="1"/>
      <name val="Garamond"/>
      <family val="1"/>
    </font>
    <font>
      <b/>
      <sz val="11"/>
      <name val="Arial"/>
      <family val="2"/>
      <scheme val="minor"/>
    </font>
    <font>
      <sz val="10"/>
      <name val="Arial"/>
      <family val="2"/>
      <scheme val="minor"/>
    </font>
    <font>
      <b/>
      <sz val="10"/>
      <name val="Arial"/>
      <family val="2"/>
    </font>
    <font>
      <sz val="10"/>
      <color theme="0"/>
      <name val="Arial"/>
      <family val="2"/>
      <scheme val="minor"/>
    </font>
    <font>
      <b/>
      <sz val="10"/>
      <name val="Arial"/>
      <family val="2"/>
      <scheme val="minor"/>
    </font>
    <font>
      <b/>
      <sz val="14"/>
      <color theme="1"/>
      <name val="Arial"/>
      <family val="2"/>
    </font>
    <font>
      <sz val="11"/>
      <name val="Arial"/>
      <family val="2"/>
    </font>
    <font>
      <sz val="12"/>
      <name val="Garamond"/>
      <family val="1"/>
    </font>
    <font>
      <b/>
      <sz val="10"/>
      <color rgb="FFFF0000"/>
      <name val="Arial"/>
      <family val="2"/>
      <scheme val="minor"/>
    </font>
    <font>
      <sz val="10.5"/>
      <name val="Arial"/>
      <family val="2"/>
    </font>
    <font>
      <b/>
      <sz val="10.5"/>
      <name val="Arial"/>
      <family val="2"/>
    </font>
    <font>
      <sz val="10.5"/>
      <name val="Arial"/>
      <family val="2"/>
      <scheme val="minor"/>
    </font>
    <font>
      <b/>
      <sz val="10.5"/>
      <name val="Arial"/>
      <family val="2"/>
      <scheme val="minor"/>
    </font>
    <font>
      <b/>
      <sz val="10.5"/>
      <color theme="1"/>
      <name val="Arial"/>
      <family val="2"/>
      <scheme val="minor"/>
    </font>
    <font>
      <b/>
      <sz val="16"/>
      <color theme="1"/>
      <name val="Arial"/>
      <family val="2"/>
      <scheme val="minor"/>
    </font>
    <font>
      <b/>
      <sz val="15.5"/>
      <color theme="1"/>
      <name val="Arial"/>
      <family val="2"/>
      <scheme val="minor"/>
    </font>
    <font>
      <b/>
      <sz val="16"/>
      <color theme="1"/>
      <name val="Arial"/>
      <family val="2"/>
    </font>
    <font>
      <b/>
      <sz val="11"/>
      <color theme="0"/>
      <name val="Arial"/>
      <family val="2"/>
      <scheme val="minor"/>
    </font>
    <font>
      <sz val="8"/>
      <color theme="0"/>
      <name val="Arial"/>
      <family val="2"/>
      <scheme val="minor"/>
    </font>
    <font>
      <b/>
      <sz val="11"/>
      <name val="Arial"/>
      <family val="2"/>
    </font>
    <font>
      <sz val="11"/>
      <color theme="1"/>
      <name val="Arial"/>
      <family val="2"/>
    </font>
    <font>
      <b/>
      <sz val="11"/>
      <color theme="1"/>
      <name val="Arial"/>
      <family val="2"/>
    </font>
    <font>
      <b/>
      <sz val="11"/>
      <color theme="1"/>
      <name val="Garamond"/>
      <family val="1"/>
    </font>
  </fonts>
  <fills count="16">
    <fill>
      <patternFill patternType="none"/>
    </fill>
    <fill>
      <patternFill patternType="gray125"/>
    </fill>
    <fill>
      <patternFill patternType="solid">
        <fgColor rgb="FFF2F2F2"/>
      </patternFill>
    </fill>
    <fill>
      <patternFill patternType="solid">
        <fgColor theme="9" tint="0.79998168889431442"/>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rgb="FFFFF09C"/>
        <bgColor indexed="64"/>
      </patternFill>
    </fill>
    <fill>
      <patternFill patternType="solid">
        <fgColor rgb="FFC3D997"/>
        <bgColor indexed="64"/>
      </patternFill>
    </fill>
    <fill>
      <patternFill patternType="solid">
        <fgColor theme="0"/>
        <bgColor indexed="64"/>
      </patternFill>
    </fill>
    <fill>
      <gradientFill degree="90">
        <stop position="0">
          <color theme="5"/>
        </stop>
        <stop position="1">
          <color theme="6"/>
        </stop>
      </gradientFill>
    </fill>
    <fill>
      <gradientFill degree="90">
        <stop position="0">
          <color theme="9"/>
        </stop>
        <stop position="1">
          <color theme="9" tint="-0.25098422193060094"/>
        </stop>
      </gradientFill>
    </fill>
    <fill>
      <gradientFill degree="90">
        <stop position="0">
          <color theme="2"/>
        </stop>
        <stop position="1">
          <color theme="4" tint="-0.25098422193060094"/>
        </stop>
      </gradientFill>
    </fill>
    <fill>
      <gradientFill degree="90">
        <stop position="0">
          <color theme="6"/>
        </stop>
        <stop position="1">
          <color theme="6" tint="-0.25098422193060094"/>
        </stop>
      </gradientFill>
    </fill>
    <fill>
      <patternFill patternType="solid">
        <fgColor indexed="22"/>
      </patternFill>
    </fill>
    <fill>
      <patternFill patternType="solid">
        <fgColor theme="0" tint="-0.14999847407452621"/>
        <bgColor indexed="64"/>
      </patternFill>
    </fill>
  </fills>
  <borders count="41">
    <border>
      <left/>
      <right/>
      <top/>
      <bottom/>
      <diagonal/>
    </border>
    <border>
      <left/>
      <right/>
      <top/>
      <bottom style="thick">
        <color theme="4" tint="0.499984740745262"/>
      </bottom>
      <diagonal/>
    </border>
    <border>
      <left/>
      <right/>
      <top/>
      <bottom style="medium">
        <color rgb="FF0086B9"/>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right/>
      <top/>
      <bottom style="thin">
        <color theme="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rgb="FFC00000"/>
      </bottom>
      <diagonal/>
    </border>
    <border>
      <left style="thin">
        <color rgb="FFC00000"/>
      </left>
      <right/>
      <top/>
      <bottom/>
      <diagonal/>
    </border>
    <border>
      <left/>
      <right style="thin">
        <color rgb="FFC00000"/>
      </right>
      <top/>
      <bottom/>
      <diagonal/>
    </border>
    <border>
      <left/>
      <right style="thin">
        <color rgb="FFC00000"/>
      </right>
      <top/>
      <bottom style="thin">
        <color rgb="FFC00000"/>
      </bottom>
      <diagonal/>
    </border>
    <border>
      <left/>
      <right/>
      <top style="thin">
        <color rgb="FFFF0000"/>
      </top>
      <bottom style="thin">
        <color rgb="FFFF0000"/>
      </bottom>
      <diagonal/>
    </border>
    <border>
      <left/>
      <right/>
      <top style="thin">
        <color theme="9"/>
      </top>
      <bottom/>
      <diagonal/>
    </border>
    <border>
      <left/>
      <right/>
      <top style="thin">
        <color rgb="FFFF0000"/>
      </top>
      <bottom/>
      <diagonal/>
    </border>
    <border>
      <left/>
      <right style="thin">
        <color rgb="FFC00000"/>
      </right>
      <top style="thin">
        <color rgb="FFFF0000"/>
      </top>
      <bottom style="thin">
        <color rgb="FFFF0000"/>
      </bottom>
      <diagonal/>
    </border>
    <border>
      <left/>
      <right style="thin">
        <color rgb="FFC00000"/>
      </right>
      <top style="thin">
        <color rgb="FFFF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rgb="FFC00000"/>
      </right>
      <top/>
      <bottom style="thin">
        <color rgb="FFFF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style="thin">
        <color rgb="FFFF0000"/>
      </bottom>
      <diagonal/>
    </border>
    <border>
      <left style="thin">
        <color rgb="FFC00000"/>
      </left>
      <right/>
      <top style="thin">
        <color rgb="FFFF0000"/>
      </top>
      <bottom style="thin">
        <color rgb="FFFF0000"/>
      </bottom>
      <diagonal/>
    </border>
    <border>
      <left style="thin">
        <color rgb="FFC00000"/>
      </left>
      <right/>
      <top/>
      <bottom style="thin">
        <color rgb="FFC00000"/>
      </bottom>
      <diagonal/>
    </border>
    <border>
      <left style="thin">
        <color rgb="FFC00000"/>
      </left>
      <right/>
      <top style="thin">
        <color rgb="FFFF0000"/>
      </top>
      <bottom/>
      <diagonal/>
    </border>
    <border>
      <left style="thin">
        <color rgb="FFC00000"/>
      </left>
      <right/>
      <top/>
      <bottom style="thin">
        <color rgb="FFFF0000"/>
      </bottom>
      <diagonal/>
    </border>
    <border>
      <left/>
      <right/>
      <top/>
      <bottom style="thin">
        <color rgb="FFFF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top/>
      <bottom style="thin">
        <color theme="0"/>
      </bottom>
      <diagonal/>
    </border>
    <border>
      <left/>
      <right style="thin">
        <color rgb="FFC00000"/>
      </right>
      <top/>
      <bottom style="thin">
        <color theme="9"/>
      </bottom>
      <diagonal/>
    </border>
  </borders>
  <cellStyleXfs count="32">
    <xf numFmtId="0" fontId="0" fillId="0" borderId="0"/>
    <xf numFmtId="0" fontId="8" fillId="0" borderId="0" applyNumberFormat="0" applyFill="0" applyBorder="0" applyAlignment="0" applyProtection="0"/>
    <xf numFmtId="0" fontId="5" fillId="0" borderId="0" applyNumberFormat="0" applyFill="0" applyBorder="0" applyAlignment="0" applyProtection="0"/>
    <xf numFmtId="0" fontId="6" fillId="0" borderId="1" applyNumberFormat="0" applyFill="0" applyBorder="0" applyAlignment="0" applyProtection="0"/>
    <xf numFmtId="0" fontId="7" fillId="0" borderId="0" applyNumberFormat="0" applyFill="0" applyAlignment="0" applyProtection="0"/>
    <xf numFmtId="0" fontId="4" fillId="0" borderId="0" applyNumberFormat="0" applyFill="0" applyBorder="0" applyAlignment="0" applyProtection="0"/>
    <xf numFmtId="0" fontId="16" fillId="8" borderId="0" applyNumberFormat="0" applyBorder="0" applyAlignment="0" applyProtection="0"/>
    <xf numFmtId="0" fontId="9" fillId="3" borderId="0" applyNumberFormat="0" applyBorder="0" applyAlignment="0" applyProtection="0"/>
    <xf numFmtId="0" fontId="15" fillId="7" borderId="0" applyNumberFormat="0" applyBorder="0" applyAlignment="0" applyProtection="0"/>
    <xf numFmtId="0" fontId="12" fillId="4" borderId="3" applyNumberFormat="0" applyAlignment="0" applyProtection="0"/>
    <xf numFmtId="0" fontId="12" fillId="2" borderId="3" applyNumberFormat="0" applyAlignment="0" applyProtection="0"/>
    <xf numFmtId="0" fontId="12" fillId="0" borderId="3" applyNumberFormat="0" applyAlignment="0" applyProtection="0"/>
    <xf numFmtId="0" fontId="14" fillId="0" borderId="2" applyNumberFormat="0" applyFill="0" applyAlignment="0" applyProtection="0"/>
    <xf numFmtId="0" fontId="13" fillId="6" borderId="0" applyNumberFormat="0" applyAlignment="0" applyProtection="0"/>
    <xf numFmtId="0" fontId="9" fillId="0" borderId="0" applyNumberFormat="0" applyFill="0" applyBorder="0" applyAlignment="0" applyProtection="0"/>
    <xf numFmtId="0" fontId="3" fillId="7" borderId="0" applyNumberFormat="0" applyFont="0" applyAlignment="0" applyProtection="0"/>
    <xf numFmtId="0" fontId="10" fillId="0" borderId="0" applyNumberFormat="0" applyFill="0" applyBorder="0" applyAlignment="0" applyProtection="0"/>
    <xf numFmtId="0" fontId="19" fillId="0" borderId="0" applyNumberFormat="0" applyFill="0" applyBorder="0" applyAlignment="0" applyProtection="0">
      <alignment vertical="top"/>
      <protection locked="0"/>
    </xf>
    <xf numFmtId="0" fontId="13" fillId="10" borderId="4" applyBorder="0">
      <alignment horizontal="center" vertical="center"/>
    </xf>
    <xf numFmtId="0" fontId="13" fillId="11" borderId="4" applyBorder="0">
      <alignment horizontal="center" vertical="center"/>
    </xf>
    <xf numFmtId="0" fontId="11" fillId="12" borderId="4" applyBorder="0">
      <alignment horizontal="center" vertical="center"/>
    </xf>
    <xf numFmtId="0" fontId="13" fillId="13" borderId="4" applyBorder="0">
      <alignment horizontal="center" vertical="center"/>
    </xf>
    <xf numFmtId="0" fontId="12" fillId="4" borderId="0"/>
    <xf numFmtId="0" fontId="24" fillId="0" borderId="0"/>
    <xf numFmtId="0" fontId="27" fillId="0" borderId="0" applyNumberFormat="0" applyFill="0" applyBorder="0" applyAlignment="0" applyProtection="0">
      <alignment vertical="top"/>
      <protection locked="0"/>
    </xf>
    <xf numFmtId="0" fontId="2" fillId="7" borderId="0" applyNumberFormat="0" applyFont="0" applyAlignment="0" applyProtection="0"/>
    <xf numFmtId="0" fontId="26" fillId="14" borderId="6" applyNumberFormat="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187">
    <xf numFmtId="0" fontId="0" fillId="0" borderId="0" xfId="0"/>
    <xf numFmtId="0" fontId="0" fillId="0" borderId="0" xfId="0" applyFill="1"/>
    <xf numFmtId="0" fontId="0" fillId="0" borderId="0" xfId="0"/>
    <xf numFmtId="0" fontId="0" fillId="0" borderId="0" xfId="0" applyAlignment="1"/>
    <xf numFmtId="164" fontId="17" fillId="0" borderId="0" xfId="0" applyNumberFormat="1" applyFont="1" applyFill="1" applyBorder="1" applyAlignment="1">
      <alignment vertical="center"/>
    </xf>
    <xf numFmtId="0" fontId="6" fillId="0" borderId="0" xfId="3" applyBorder="1" applyAlignment="1"/>
    <xf numFmtId="0" fontId="29" fillId="0" borderId="0" xfId="23" applyFont="1" applyFill="1" applyBorder="1" applyAlignment="1" applyProtection="1">
      <alignment vertical="center"/>
    </xf>
    <xf numFmtId="0" fontId="0" fillId="0" borderId="0" xfId="0" applyBorder="1" applyAlignment="1"/>
    <xf numFmtId="164" fontId="17" fillId="0" borderId="0" xfId="24" applyNumberFormat="1" applyFont="1" applyFill="1" applyBorder="1" applyAlignment="1" applyProtection="1">
      <alignment vertical="center"/>
    </xf>
    <xf numFmtId="0" fontId="0" fillId="0" borderId="0" xfId="0" applyBorder="1"/>
    <xf numFmtId="0" fontId="2" fillId="0" borderId="0" xfId="27" applyFont="1"/>
    <xf numFmtId="0" fontId="22" fillId="0" borderId="0" xfId="27" applyFont="1"/>
    <xf numFmtId="0" fontId="25" fillId="0" borderId="0" xfId="27" applyFont="1"/>
    <xf numFmtId="0" fontId="2" fillId="0" borderId="0" xfId="27" applyFont="1" applyBorder="1"/>
    <xf numFmtId="0" fontId="0" fillId="0" borderId="0" xfId="0" applyFont="1" applyBorder="1" applyAlignment="1"/>
    <xf numFmtId="0" fontId="12" fillId="0" borderId="0" xfId="0" applyFont="1" applyAlignment="1"/>
    <xf numFmtId="0" fontId="31" fillId="0" borderId="0" xfId="0" applyFont="1" applyBorder="1" applyAlignment="1"/>
    <xf numFmtId="0" fontId="31" fillId="0" borderId="0" xfId="0" applyFont="1" applyAlignment="1"/>
    <xf numFmtId="0" fontId="0" fillId="0" borderId="9" xfId="0" applyBorder="1" applyAlignment="1"/>
    <xf numFmtId="0" fontId="0" fillId="0" borderId="10" xfId="0" applyBorder="1" applyAlignment="1"/>
    <xf numFmtId="0" fontId="21" fillId="0" borderId="0" xfId="17" applyFont="1" applyBorder="1" applyAlignment="1" applyProtection="1"/>
    <xf numFmtId="0" fontId="33" fillId="0" borderId="0" xfId="0" applyFont="1" applyFill="1"/>
    <xf numFmtId="0" fontId="33" fillId="0" borderId="0" xfId="0" applyFont="1"/>
    <xf numFmtId="0" fontId="33" fillId="0" borderId="0" xfId="0" applyFont="1" applyAlignment="1"/>
    <xf numFmtId="0" fontId="33" fillId="0" borderId="0" xfId="0" applyFont="1" applyFill="1" applyBorder="1"/>
    <xf numFmtId="0" fontId="33" fillId="0" borderId="0" xfId="0" applyFont="1" applyFill="1" applyBorder="1" applyAlignment="1"/>
    <xf numFmtId="0" fontId="31" fillId="0" borderId="0" xfId="0" applyFont="1" applyFill="1"/>
    <xf numFmtId="0" fontId="31" fillId="0" borderId="0" xfId="0" applyFont="1"/>
    <xf numFmtId="0" fontId="31" fillId="0" borderId="0" xfId="0" applyFont="1" applyFill="1" applyBorder="1" applyAlignment="1"/>
    <xf numFmtId="0" fontId="21" fillId="0" borderId="0" xfId="17" applyFont="1" applyBorder="1" applyAlignment="1" applyProtection="1">
      <alignment horizontal="left"/>
    </xf>
    <xf numFmtId="0" fontId="0" fillId="0" borderId="0" xfId="0" applyFill="1" applyBorder="1"/>
    <xf numFmtId="0" fontId="0" fillId="0" borderId="8" xfId="0" applyBorder="1" applyAlignment="1"/>
    <xf numFmtId="0" fontId="0" fillId="0" borderId="10" xfId="0" applyBorder="1"/>
    <xf numFmtId="0" fontId="0" fillId="0" borderId="11" xfId="0" applyBorder="1" applyAlignment="1"/>
    <xf numFmtId="0" fontId="2" fillId="0" borderId="0" xfId="27" applyFont="1" applyBorder="1" applyAlignment="1">
      <alignment horizontal="center"/>
    </xf>
    <xf numFmtId="0" fontId="25" fillId="0" borderId="0" xfId="27" applyFont="1" applyFill="1" applyBorder="1"/>
    <xf numFmtId="0" fontId="20" fillId="0" borderId="0" xfId="17" applyFont="1" applyBorder="1" applyAlignment="1" applyProtection="1">
      <alignment horizontal="center"/>
    </xf>
    <xf numFmtId="0" fontId="20" fillId="0" borderId="13" xfId="17" applyFont="1" applyBorder="1" applyAlignment="1" applyProtection="1">
      <alignment horizontal="center"/>
    </xf>
    <xf numFmtId="0" fontId="1" fillId="0" borderId="0" xfId="27" applyFont="1"/>
    <xf numFmtId="0" fontId="0" fillId="0" borderId="0" xfId="0" applyFill="1" applyBorder="1" applyAlignment="1"/>
    <xf numFmtId="0" fontId="31" fillId="0" borderId="14" xfId="0" applyFont="1" applyBorder="1"/>
    <xf numFmtId="164" fontId="36" fillId="0" borderId="0" xfId="0" applyNumberFormat="1" applyFont="1" applyFill="1" applyBorder="1" applyAlignment="1">
      <alignment horizontal="center" vertical="center" wrapText="1"/>
    </xf>
    <xf numFmtId="0" fontId="22" fillId="0" borderId="10" xfId="0" applyFont="1" applyBorder="1" applyAlignment="1">
      <alignment horizontal="center" vertical="center" wrapText="1"/>
    </xf>
    <xf numFmtId="0" fontId="34" fillId="9" borderId="10" xfId="0" applyFont="1" applyFill="1" applyBorder="1" applyAlignment="1">
      <alignment horizontal="center" wrapText="1"/>
    </xf>
    <xf numFmtId="0" fontId="34" fillId="0" borderId="10" xfId="0" applyFont="1" applyFill="1" applyBorder="1" applyAlignment="1">
      <alignment horizontal="center" wrapText="1"/>
    </xf>
    <xf numFmtId="166" fontId="30" fillId="15" borderId="7" xfId="31" applyNumberFormat="1" applyFont="1" applyFill="1" applyBorder="1" applyAlignment="1">
      <alignment horizontal="center" vertical="center"/>
    </xf>
    <xf numFmtId="166" fontId="30" fillId="9" borderId="10" xfId="31" applyNumberFormat="1" applyFont="1" applyFill="1" applyBorder="1" applyAlignment="1">
      <alignment horizontal="center" vertical="center"/>
    </xf>
    <xf numFmtId="0" fontId="22" fillId="0" borderId="0" xfId="27" applyFont="1" applyBorder="1"/>
    <xf numFmtId="0" fontId="22" fillId="0" borderId="10" xfId="27" applyFont="1" applyBorder="1"/>
    <xf numFmtId="0" fontId="22" fillId="0" borderId="0" xfId="0" applyFont="1" applyBorder="1" applyAlignment="1">
      <alignment horizontal="center" vertical="top" wrapText="1"/>
    </xf>
    <xf numFmtId="0" fontId="34" fillId="0" borderId="0" xfId="0" applyFont="1" applyFill="1" applyBorder="1" applyAlignment="1">
      <alignment horizontal="center" wrapText="1"/>
    </xf>
    <xf numFmtId="0" fontId="31" fillId="0" borderId="16" xfId="0" applyFont="1" applyBorder="1"/>
    <xf numFmtId="166" fontId="30" fillId="0" borderId="0" xfId="31" applyNumberFormat="1" applyFont="1" applyFill="1" applyBorder="1" applyAlignment="1">
      <alignment horizontal="center" vertical="center"/>
    </xf>
    <xf numFmtId="0" fontId="34" fillId="0" borderId="0" xfId="27" applyFont="1" applyBorder="1" applyAlignment="1">
      <alignment horizontal="left"/>
    </xf>
    <xf numFmtId="0" fontId="0" fillId="0" borderId="0" xfId="0" applyAlignment="1">
      <alignment horizontal="center"/>
    </xf>
    <xf numFmtId="0" fontId="41" fillId="0" borderId="0" xfId="0" applyFont="1" applyBorder="1" applyAlignment="1">
      <alignment vertical="top"/>
    </xf>
    <xf numFmtId="0" fontId="41" fillId="0" borderId="0" xfId="0" applyFont="1" applyFill="1" applyBorder="1" applyAlignment="1">
      <alignment vertical="top"/>
    </xf>
    <xf numFmtId="164" fontId="39" fillId="0" borderId="0" xfId="0" applyNumberFormat="1" applyFont="1" applyFill="1" applyBorder="1" applyAlignment="1">
      <alignment vertical="top" wrapText="1"/>
    </xf>
    <xf numFmtId="0" fontId="28" fillId="0" borderId="0" xfId="23" applyFont="1" applyFill="1" applyBorder="1" applyAlignment="1" applyProtection="1">
      <alignment horizontal="center" vertical="center" wrapText="1"/>
    </xf>
    <xf numFmtId="164" fontId="36" fillId="0" borderId="0" xfId="0" applyNumberFormat="1" applyFont="1" applyFill="1" applyBorder="1" applyAlignment="1">
      <alignment horizontal="center" vertical="top" wrapText="1"/>
    </xf>
    <xf numFmtId="49" fontId="42" fillId="0" borderId="0" xfId="0" applyNumberFormat="1" applyFont="1" applyBorder="1" applyAlignment="1">
      <alignment horizontal="center" vertical="top"/>
    </xf>
    <xf numFmtId="0" fontId="35" fillId="0" borderId="0" xfId="23" applyFont="1" applyFill="1" applyBorder="1" applyAlignment="1" applyProtection="1">
      <alignment horizontal="center"/>
    </xf>
    <xf numFmtId="9" fontId="2" fillId="0" borderId="0" xfId="31" applyFont="1" applyBorder="1"/>
    <xf numFmtId="164" fontId="40" fillId="0" borderId="0" xfId="0" applyNumberFormat="1" applyFont="1" applyFill="1" applyBorder="1" applyAlignment="1">
      <alignment vertical="top" wrapText="1"/>
    </xf>
    <xf numFmtId="164" fontId="40" fillId="0" borderId="0" xfId="0" applyNumberFormat="1" applyFont="1" applyFill="1" applyBorder="1" applyAlignment="1">
      <alignment horizontal="left" vertical="top" wrapText="1"/>
    </xf>
    <xf numFmtId="0" fontId="38" fillId="0" borderId="0" xfId="0" applyFont="1" applyBorder="1" applyAlignment="1">
      <alignment horizontal="center"/>
    </xf>
    <xf numFmtId="0" fontId="0" fillId="0" borderId="0" xfId="0" applyBorder="1" applyAlignment="1">
      <alignment horizontal="center"/>
    </xf>
    <xf numFmtId="0" fontId="12" fillId="9" borderId="25" xfId="0" applyFont="1" applyFill="1" applyBorder="1" applyAlignment="1">
      <alignment vertical="center" wrapText="1"/>
    </xf>
    <xf numFmtId="0" fontId="12" fillId="9" borderId="26" xfId="0" applyFont="1" applyFill="1" applyBorder="1" applyAlignment="1">
      <alignment vertical="center" wrapText="1"/>
    </xf>
    <xf numFmtId="0" fontId="0" fillId="9" borderId="26" xfId="0" applyFont="1" applyFill="1" applyBorder="1" applyAlignment="1">
      <alignment vertical="center" wrapText="1"/>
    </xf>
    <xf numFmtId="0" fontId="23" fillId="0" borderId="27" xfId="17" applyFont="1" applyFill="1" applyBorder="1" applyAlignment="1" applyProtection="1">
      <alignment vertical="center"/>
    </xf>
    <xf numFmtId="0" fontId="0" fillId="0" borderId="9" xfId="0" applyBorder="1"/>
    <xf numFmtId="164" fontId="17" fillId="0" borderId="9" xfId="0" applyNumberFormat="1" applyFont="1" applyFill="1" applyBorder="1" applyAlignment="1">
      <alignment vertical="center"/>
    </xf>
    <xf numFmtId="0" fontId="29" fillId="0" borderId="9" xfId="23" applyFont="1" applyFill="1" applyBorder="1" applyAlignment="1" applyProtection="1">
      <alignment vertical="center" wrapText="1"/>
    </xf>
    <xf numFmtId="164" fontId="17" fillId="0" borderId="9" xfId="24" applyNumberFormat="1" applyFont="1" applyFill="1" applyBorder="1" applyAlignment="1" applyProtection="1">
      <alignment vertical="center"/>
    </xf>
    <xf numFmtId="0" fontId="35" fillId="0" borderId="9" xfId="23" applyFont="1" applyFill="1" applyBorder="1" applyAlignment="1" applyProtection="1">
      <alignment horizontal="left" vertical="center"/>
    </xf>
    <xf numFmtId="0" fontId="35" fillId="0" borderId="9" xfId="23" applyFont="1" applyFill="1" applyBorder="1" applyAlignment="1" applyProtection="1">
      <alignment horizontal="center"/>
    </xf>
    <xf numFmtId="0" fontId="0" fillId="0" borderId="29" xfId="0" applyBorder="1" applyAlignment="1"/>
    <xf numFmtId="0" fontId="31" fillId="0" borderId="30" xfId="0" applyFont="1" applyBorder="1"/>
    <xf numFmtId="0" fontId="24" fillId="0" borderId="9" xfId="17" applyFont="1" applyBorder="1" applyAlignment="1" applyProtection="1">
      <alignment horizontal="left"/>
    </xf>
    <xf numFmtId="0" fontId="38" fillId="0" borderId="9" xfId="0" applyFont="1" applyBorder="1" applyAlignment="1">
      <alignment horizontal="center"/>
    </xf>
    <xf numFmtId="0" fontId="37" fillId="0" borderId="9" xfId="23" applyFont="1" applyFill="1" applyBorder="1" applyAlignment="1" applyProtection="1">
      <alignment vertical="center" wrapText="1"/>
    </xf>
    <xf numFmtId="164" fontId="32" fillId="0" borderId="9" xfId="17" applyNumberFormat="1" applyFont="1" applyFill="1" applyBorder="1" applyAlignment="1" applyProtection="1">
      <alignment horizontal="left"/>
    </xf>
    <xf numFmtId="0" fontId="32" fillId="0" borderId="9" xfId="17" applyFont="1" applyBorder="1" applyAlignment="1" applyProtection="1"/>
    <xf numFmtId="0" fontId="31" fillId="0" borderId="9" xfId="0" applyFont="1" applyBorder="1" applyAlignment="1"/>
    <xf numFmtId="0" fontId="32" fillId="0" borderId="9" xfId="17" applyFont="1" applyBorder="1" applyAlignment="1" applyProtection="1">
      <alignment horizontal="left"/>
    </xf>
    <xf numFmtId="0" fontId="33" fillId="0" borderId="0" xfId="0" applyFont="1" applyBorder="1" applyAlignment="1"/>
    <xf numFmtId="0" fontId="2" fillId="0" borderId="10" xfId="27" applyFont="1" applyBorder="1"/>
    <xf numFmtId="0" fontId="0" fillId="0" borderId="29" xfId="0" applyBorder="1"/>
    <xf numFmtId="0" fontId="2" fillId="0" borderId="8" xfId="27" applyFont="1" applyBorder="1"/>
    <xf numFmtId="0" fontId="31" fillId="0" borderId="8" xfId="0" applyFont="1" applyFill="1" applyBorder="1" applyAlignment="1"/>
    <xf numFmtId="0" fontId="2" fillId="0" borderId="11" xfId="27" applyFont="1" applyBorder="1"/>
    <xf numFmtId="0" fontId="0" fillId="0" borderId="33" xfId="0" applyFill="1" applyBorder="1"/>
    <xf numFmtId="0" fontId="0" fillId="0" borderId="34" xfId="0" applyFill="1" applyBorder="1"/>
    <xf numFmtId="0" fontId="12" fillId="9" borderId="34" xfId="0" applyFont="1" applyFill="1" applyBorder="1" applyAlignment="1">
      <alignment vertical="center" wrapText="1"/>
    </xf>
    <xf numFmtId="0" fontId="0" fillId="9" borderId="34" xfId="0" applyFont="1" applyFill="1" applyBorder="1" applyAlignment="1">
      <alignment vertical="center" wrapText="1"/>
    </xf>
    <xf numFmtId="0" fontId="0" fillId="9" borderId="35" xfId="0" applyFont="1" applyFill="1" applyBorder="1" applyAlignment="1">
      <alignment vertical="center" wrapText="1"/>
    </xf>
    <xf numFmtId="0" fontId="43" fillId="0" borderId="0" xfId="0" applyFont="1" applyBorder="1" applyAlignment="1">
      <alignment vertical="center" wrapText="1"/>
    </xf>
    <xf numFmtId="49" fontId="11" fillId="0" borderId="0" xfId="0" applyNumberFormat="1" applyFont="1" applyBorder="1" applyAlignment="1">
      <alignment vertical="top"/>
    </xf>
    <xf numFmtId="0" fontId="0" fillId="0" borderId="8" xfId="0" applyFill="1" applyBorder="1" applyAlignment="1"/>
    <xf numFmtId="0" fontId="2" fillId="0" borderId="8" xfId="27" applyFont="1" applyFill="1" applyBorder="1"/>
    <xf numFmtId="0" fontId="2" fillId="0" borderId="0" xfId="27" applyFont="1" applyFill="1" applyBorder="1"/>
    <xf numFmtId="0" fontId="33" fillId="0" borderId="8" xfId="0" applyFont="1" applyFill="1" applyBorder="1"/>
    <xf numFmtId="49" fontId="43" fillId="0" borderId="0" xfId="0" applyNumberFormat="1" applyFont="1" applyBorder="1" applyAlignment="1">
      <alignment horizontal="center" vertical="top"/>
    </xf>
    <xf numFmtId="0" fontId="44" fillId="0" borderId="9" xfId="0" applyFont="1" applyBorder="1" applyAlignment="1">
      <alignment horizontal="left"/>
    </xf>
    <xf numFmtId="0" fontId="20" fillId="0" borderId="0" xfId="17" applyFont="1" applyBorder="1" applyAlignment="1" applyProtection="1">
      <alignment horizontal="center"/>
    </xf>
    <xf numFmtId="9" fontId="30" fillId="15" borderId="7" xfId="31" applyFont="1" applyFill="1" applyBorder="1" applyAlignment="1" applyProtection="1">
      <alignment horizontal="center"/>
      <protection locked="0"/>
    </xf>
    <xf numFmtId="0" fontId="33" fillId="0" borderId="0" xfId="0" applyFont="1" applyFill="1" applyBorder="1" applyProtection="1">
      <protection locked="0" hidden="1"/>
    </xf>
    <xf numFmtId="0" fontId="33" fillId="0" borderId="0" xfId="0" applyFont="1" applyFill="1" applyBorder="1" applyAlignment="1" applyProtection="1">
      <protection locked="0" hidden="1"/>
    </xf>
    <xf numFmtId="0" fontId="25" fillId="0" borderId="0" xfId="27" applyFont="1" applyFill="1" applyBorder="1" applyProtection="1">
      <protection locked="0" hidden="1"/>
    </xf>
    <xf numFmtId="0" fontId="33" fillId="0" borderId="0" xfId="23" applyFont="1" applyFill="1" applyBorder="1" applyAlignment="1" applyProtection="1">
      <protection locked="0" hidden="1"/>
    </xf>
    <xf numFmtId="0" fontId="33" fillId="0" borderId="0" xfId="27" applyFont="1" applyFill="1" applyBorder="1" applyProtection="1">
      <protection locked="0" hidden="1"/>
    </xf>
    <xf numFmtId="0" fontId="25" fillId="0" borderId="0" xfId="27" applyFont="1" applyProtection="1">
      <protection locked="0" hidden="1"/>
    </xf>
    <xf numFmtId="0" fontId="33" fillId="0" borderId="0" xfId="0" applyFont="1" applyAlignment="1" applyProtection="1">
      <protection locked="0" hidden="1"/>
    </xf>
    <xf numFmtId="0" fontId="33" fillId="0" borderId="0" xfId="0" applyFont="1" applyFill="1" applyBorder="1" applyProtection="1">
      <protection hidden="1"/>
    </xf>
    <xf numFmtId="0" fontId="33" fillId="0" borderId="0" xfId="0" applyFont="1" applyFill="1" applyBorder="1" applyAlignment="1" applyProtection="1">
      <protection hidden="1"/>
    </xf>
    <xf numFmtId="0" fontId="33" fillId="0" borderId="0" xfId="0" applyFont="1" applyFill="1" applyBorder="1" applyAlignment="1" applyProtection="1">
      <protection locked="0"/>
    </xf>
    <xf numFmtId="0" fontId="13" fillId="0" borderId="0" xfId="0" applyFont="1" applyFill="1" applyBorder="1" applyAlignment="1" applyProtection="1">
      <protection locked="0"/>
    </xf>
    <xf numFmtId="0" fontId="25" fillId="0" borderId="0" xfId="27" applyFont="1" applyFill="1" applyBorder="1" applyProtection="1">
      <protection locked="0"/>
    </xf>
    <xf numFmtId="0" fontId="47" fillId="0" borderId="0" xfId="27" applyFont="1" applyFill="1" applyBorder="1" applyAlignment="1" applyProtection="1">
      <alignment horizontal="center" wrapText="1"/>
      <protection locked="0"/>
    </xf>
    <xf numFmtId="0" fontId="47" fillId="0" borderId="0" xfId="27" applyFont="1" applyFill="1" applyBorder="1" applyProtection="1">
      <protection locked="0"/>
    </xf>
    <xf numFmtId="9" fontId="25" fillId="0" borderId="0" xfId="27" applyNumberFormat="1" applyFont="1" applyFill="1" applyBorder="1" applyProtection="1">
      <protection locked="0"/>
    </xf>
    <xf numFmtId="0" fontId="48" fillId="0" borderId="0" xfId="23" applyFont="1" applyFill="1" applyBorder="1" applyAlignment="1" applyProtection="1">
      <protection locked="0"/>
    </xf>
    <xf numFmtId="0" fontId="48" fillId="0" borderId="36" xfId="23" applyFont="1" applyFill="1" applyBorder="1" applyAlignment="1" applyProtection="1">
      <alignment horizontal="center"/>
      <protection locked="0"/>
    </xf>
    <xf numFmtId="0" fontId="48" fillId="0" borderId="38" xfId="23" applyFont="1" applyFill="1" applyBorder="1" applyAlignment="1" applyProtection="1">
      <alignment horizontal="center"/>
      <protection locked="0"/>
    </xf>
    <xf numFmtId="0" fontId="33" fillId="0" borderId="0" xfId="0" applyFont="1" applyAlignment="1" applyProtection="1">
      <protection locked="0"/>
    </xf>
    <xf numFmtId="0" fontId="33" fillId="0" borderId="0" xfId="23" applyFont="1" applyFill="1" applyBorder="1" applyAlignment="1" applyProtection="1">
      <protection locked="0"/>
    </xf>
    <xf numFmtId="165" fontId="33" fillId="0" borderId="37" xfId="29" applyNumberFormat="1" applyFont="1" applyFill="1" applyBorder="1" applyAlignment="1" applyProtection="1">
      <alignment horizontal="center"/>
      <protection locked="0"/>
    </xf>
    <xf numFmtId="165" fontId="33" fillId="0" borderId="39" xfId="30" applyNumberFormat="1" applyFont="1" applyFill="1" applyBorder="1" applyAlignment="1" applyProtection="1">
      <alignment horizontal="center"/>
      <protection locked="0"/>
    </xf>
    <xf numFmtId="165" fontId="33" fillId="0" borderId="36" xfId="30" applyNumberFormat="1" applyFont="1" applyFill="1" applyBorder="1" applyAlignment="1" applyProtection="1">
      <alignment horizontal="center"/>
      <protection locked="0"/>
    </xf>
    <xf numFmtId="165" fontId="33" fillId="0" borderId="0" xfId="30" applyNumberFormat="1" applyFont="1" applyFill="1" applyBorder="1" applyAlignment="1" applyProtection="1">
      <protection locked="0"/>
    </xf>
    <xf numFmtId="0" fontId="33" fillId="0" borderId="0" xfId="23" applyFont="1" applyFill="1" applyBorder="1" applyAlignment="1" applyProtection="1">
      <alignment horizontal="center"/>
      <protection locked="0"/>
    </xf>
    <xf numFmtId="9" fontId="33" fillId="0" borderId="0" xfId="23" applyNumberFormat="1" applyFont="1" applyFill="1" applyBorder="1" applyAlignment="1" applyProtection="1">
      <protection locked="0"/>
    </xf>
    <xf numFmtId="0" fontId="33" fillId="0" borderId="0" xfId="0" applyFont="1" applyFill="1" applyBorder="1" applyProtection="1">
      <protection locked="0"/>
    </xf>
    <xf numFmtId="0" fontId="33" fillId="0" borderId="0" xfId="27" applyFont="1" applyFill="1" applyBorder="1" applyProtection="1">
      <protection locked="0"/>
    </xf>
    <xf numFmtId="167" fontId="33" fillId="0" borderId="0" xfId="0" applyNumberFormat="1" applyFont="1" applyFill="1" applyBorder="1" applyAlignment="1" applyProtection="1">
      <protection locked="0"/>
    </xf>
    <xf numFmtId="0" fontId="25" fillId="0" borderId="0" xfId="27" applyFont="1" applyProtection="1">
      <protection locked="0"/>
    </xf>
    <xf numFmtId="9" fontId="25" fillId="0" borderId="0" xfId="31" applyFont="1" applyBorder="1" applyProtection="1">
      <protection locked="0"/>
    </xf>
    <xf numFmtId="0" fontId="24" fillId="0" borderId="9" xfId="17" applyFont="1" applyBorder="1" applyAlignment="1" applyProtection="1"/>
    <xf numFmtId="0" fontId="24" fillId="0" borderId="0" xfId="17" applyFont="1" applyBorder="1" applyAlignment="1" applyProtection="1"/>
    <xf numFmtId="0" fontId="24" fillId="0" borderId="10" xfId="17" applyFont="1" applyBorder="1" applyAlignment="1" applyProtection="1"/>
    <xf numFmtId="0" fontId="20" fillId="0" borderId="0" xfId="17" applyFont="1" applyBorder="1" applyAlignment="1" applyProtection="1">
      <alignment wrapText="1"/>
    </xf>
    <xf numFmtId="0" fontId="20" fillId="0" borderId="0" xfId="17" applyFont="1" applyBorder="1" applyAlignment="1" applyProtection="1"/>
    <xf numFmtId="0" fontId="20" fillId="0" borderId="10" xfId="17" applyFont="1" applyBorder="1" applyAlignment="1" applyProtection="1"/>
    <xf numFmtId="164" fontId="50" fillId="0" borderId="13" xfId="0" applyNumberFormat="1" applyFont="1" applyFill="1" applyBorder="1" applyAlignment="1">
      <alignment horizontal="center" vertical="center"/>
    </xf>
    <xf numFmtId="0" fontId="52" fillId="0" borderId="0" xfId="23" applyFont="1" applyFill="1" applyBorder="1" applyAlignment="1" applyProtection="1">
      <alignment horizontal="center" vertical="center" wrapText="1"/>
    </xf>
    <xf numFmtId="3" fontId="30" fillId="15" borderId="7" xfId="0" applyNumberFormat="1" applyFont="1" applyFill="1" applyBorder="1" applyAlignment="1" applyProtection="1">
      <alignment horizontal="center" vertical="center"/>
      <protection locked="0"/>
    </xf>
    <xf numFmtId="9" fontId="4" fillId="15" borderId="7" xfId="31" applyFont="1" applyFill="1" applyBorder="1" applyAlignment="1" applyProtection="1">
      <alignment horizontal="center" vertical="center"/>
      <protection locked="0"/>
    </xf>
    <xf numFmtId="0" fontId="44" fillId="0" borderId="9" xfId="0" applyFont="1" applyBorder="1" applyAlignment="1">
      <alignment horizontal="left"/>
    </xf>
    <xf numFmtId="0" fontId="44" fillId="0" borderId="0" xfId="0" applyFont="1" applyBorder="1" applyAlignment="1">
      <alignment horizontal="left"/>
    </xf>
    <xf numFmtId="0" fontId="45" fillId="0" borderId="9" xfId="0" applyFont="1" applyBorder="1" applyAlignment="1">
      <alignment horizontal="left"/>
    </xf>
    <xf numFmtId="0" fontId="45" fillId="0" borderId="0" xfId="0" applyFont="1" applyBorder="1" applyAlignment="1">
      <alignment horizontal="left"/>
    </xf>
    <xf numFmtId="0" fontId="18" fillId="5" borderId="28" xfId="0" applyFont="1" applyFill="1" applyBorder="1" applyAlignment="1">
      <alignment horizontal="center" vertical="center"/>
    </xf>
    <xf numFmtId="0" fontId="18" fillId="5" borderId="12" xfId="0" applyFont="1" applyFill="1" applyBorder="1" applyAlignment="1">
      <alignment horizontal="center" vertical="center"/>
    </xf>
    <xf numFmtId="0" fontId="18" fillId="5" borderId="15" xfId="0" applyFont="1" applyFill="1" applyBorder="1" applyAlignment="1">
      <alignment horizontal="center" vertical="center"/>
    </xf>
    <xf numFmtId="0" fontId="35" fillId="0" borderId="9" xfId="23" applyFont="1" applyFill="1" applyBorder="1" applyAlignment="1" applyProtection="1">
      <alignment horizontal="left" vertical="center" wrapText="1"/>
    </xf>
    <xf numFmtId="0" fontId="51" fillId="0" borderId="0" xfId="17" applyFont="1" applyBorder="1" applyAlignment="1" applyProtection="1">
      <alignment horizontal="center" wrapText="1"/>
    </xf>
    <xf numFmtId="0" fontId="51" fillId="0" borderId="0" xfId="17" applyFont="1" applyBorder="1" applyAlignment="1" applyProtection="1">
      <alignment horizontal="center"/>
    </xf>
    <xf numFmtId="0" fontId="51" fillId="0" borderId="5" xfId="17" applyFont="1" applyBorder="1" applyAlignment="1" applyProtection="1">
      <alignment horizontal="center"/>
    </xf>
    <xf numFmtId="0" fontId="36" fillId="0" borderId="0" xfId="17" applyFont="1" applyBorder="1" applyAlignment="1" applyProtection="1">
      <alignment horizontal="center" wrapText="1"/>
    </xf>
    <xf numFmtId="0" fontId="36" fillId="0" borderId="0" xfId="17" applyFont="1" applyBorder="1" applyAlignment="1" applyProtection="1">
      <alignment horizontal="center"/>
    </xf>
    <xf numFmtId="0" fontId="36" fillId="0" borderId="5" xfId="17" applyFont="1" applyBorder="1" applyAlignment="1" applyProtection="1">
      <alignment horizontal="center"/>
    </xf>
    <xf numFmtId="0" fontId="46" fillId="0" borderId="9" xfId="23" applyFont="1" applyFill="1" applyBorder="1" applyAlignment="1" applyProtection="1">
      <alignment horizontal="left"/>
    </xf>
    <xf numFmtId="0" fontId="46" fillId="0" borderId="0" xfId="23" applyFont="1" applyFill="1" applyBorder="1" applyAlignment="1" applyProtection="1">
      <alignment horizontal="left"/>
    </xf>
    <xf numFmtId="164" fontId="49" fillId="0" borderId="0" xfId="0" applyNumberFormat="1" applyFont="1" applyFill="1" applyBorder="1" applyAlignment="1" applyProtection="1">
      <alignment horizontal="left" vertical="top" wrapText="1"/>
    </xf>
    <xf numFmtId="0" fontId="4" fillId="0" borderId="0" xfId="0" applyFont="1" applyBorder="1" applyAlignment="1" applyProtection="1">
      <alignment horizontal="left" vertical="top" wrapText="1"/>
    </xf>
    <xf numFmtId="164" fontId="49" fillId="0" borderId="23" xfId="0" applyNumberFormat="1" applyFont="1" applyFill="1" applyBorder="1" applyAlignment="1" applyProtection="1">
      <alignment horizontal="left" vertical="top" wrapText="1"/>
    </xf>
    <xf numFmtId="164" fontId="49" fillId="0" borderId="0" xfId="17" applyNumberFormat="1" applyFont="1" applyFill="1" applyBorder="1" applyAlignment="1" applyProtection="1">
      <alignment horizontal="center" wrapText="1"/>
    </xf>
    <xf numFmtId="164" fontId="49" fillId="0" borderId="10" xfId="17" applyNumberFormat="1" applyFont="1" applyFill="1" applyBorder="1" applyAlignment="1" applyProtection="1">
      <alignment horizontal="center" wrapText="1"/>
    </xf>
    <xf numFmtId="164" fontId="49" fillId="0" borderId="8" xfId="17" applyNumberFormat="1" applyFont="1" applyFill="1" applyBorder="1" applyAlignment="1" applyProtection="1">
      <alignment horizontal="center" wrapText="1"/>
    </xf>
    <xf numFmtId="164" fontId="49" fillId="0" borderId="11" xfId="17" applyNumberFormat="1" applyFont="1" applyFill="1" applyBorder="1" applyAlignment="1" applyProtection="1">
      <alignment horizontal="center" wrapText="1"/>
    </xf>
    <xf numFmtId="0" fontId="30" fillId="0" borderId="20" xfId="27" applyFont="1" applyBorder="1" applyAlignment="1" applyProtection="1">
      <alignment horizontal="center" vertical="center"/>
    </xf>
    <xf numFmtId="0" fontId="30" fillId="0" borderId="21" xfId="27" applyFont="1" applyBorder="1" applyAlignment="1" applyProtection="1">
      <alignment horizontal="center" vertical="center"/>
    </xf>
    <xf numFmtId="0" fontId="30" fillId="0" borderId="22" xfId="27" applyFont="1" applyBorder="1" applyAlignment="1" applyProtection="1">
      <alignment horizontal="center" vertical="center"/>
    </xf>
    <xf numFmtId="0" fontId="38" fillId="0" borderId="0" xfId="0" applyFont="1" applyBorder="1" applyAlignment="1" applyProtection="1">
      <alignment horizontal="left"/>
      <protection hidden="1"/>
    </xf>
    <xf numFmtId="0" fontId="34" fillId="0" borderId="0" xfId="0" applyFont="1" applyFill="1" applyBorder="1" applyAlignment="1">
      <alignment horizontal="center" vertical="center" wrapText="1"/>
    </xf>
    <xf numFmtId="0" fontId="30" fillId="4" borderId="17" xfId="0" applyFont="1" applyFill="1" applyBorder="1" applyAlignment="1" applyProtection="1">
      <alignment horizontal="center" vertical="center" wrapText="1"/>
    </xf>
    <xf numFmtId="0" fontId="30" fillId="4" borderId="18" xfId="0" applyFont="1" applyFill="1" applyBorder="1" applyAlignment="1" applyProtection="1">
      <alignment horizontal="center" vertical="center" wrapText="1"/>
    </xf>
    <xf numFmtId="0" fontId="30" fillId="4" borderId="19" xfId="0" applyFont="1" applyFill="1" applyBorder="1" applyAlignment="1" applyProtection="1">
      <alignment horizontal="center" vertical="center" wrapText="1"/>
    </xf>
    <xf numFmtId="0" fontId="50" fillId="0" borderId="5" xfId="17" applyFont="1" applyBorder="1" applyAlignment="1" applyProtection="1">
      <alignment horizontal="center" wrapText="1"/>
    </xf>
    <xf numFmtId="0" fontId="50" fillId="0" borderId="40" xfId="17" applyFont="1" applyBorder="1" applyAlignment="1" applyProtection="1">
      <alignment horizontal="center" wrapText="1"/>
    </xf>
    <xf numFmtId="0" fontId="18" fillId="5" borderId="31" xfId="0" applyFont="1" applyFill="1" applyBorder="1" applyAlignment="1">
      <alignment horizontal="center" vertical="center"/>
    </xf>
    <xf numFmtId="0" fontId="18" fillId="5" borderId="32" xfId="0" applyFont="1" applyFill="1" applyBorder="1" applyAlignment="1">
      <alignment horizontal="center" vertical="center"/>
    </xf>
    <xf numFmtId="0" fontId="18" fillId="5" borderId="24" xfId="0" applyFont="1" applyFill="1" applyBorder="1" applyAlignment="1">
      <alignment horizontal="center" vertical="center"/>
    </xf>
    <xf numFmtId="0" fontId="30" fillId="0" borderId="20" xfId="27" applyFont="1" applyFill="1" applyBorder="1" applyAlignment="1" applyProtection="1">
      <alignment horizontal="center" vertical="center"/>
    </xf>
    <xf numFmtId="0" fontId="30" fillId="0" borderId="21" xfId="27" applyFont="1" applyFill="1" applyBorder="1" applyAlignment="1" applyProtection="1">
      <alignment horizontal="center" vertical="center"/>
    </xf>
    <xf numFmtId="0" fontId="30" fillId="0" borderId="22" xfId="27" applyFont="1" applyFill="1" applyBorder="1" applyAlignment="1" applyProtection="1">
      <alignment horizontal="center" vertical="center"/>
    </xf>
  </cellXfs>
  <cellStyles count="32">
    <cellStyle name="Bad" xfId="7" builtinId="27" customBuiltin="1"/>
    <cellStyle name="Button 1" xfId="20"/>
    <cellStyle name="Button 2" xfId="18"/>
    <cellStyle name="Button 3" xfId="21"/>
    <cellStyle name="Button 4" xfId="19"/>
    <cellStyle name="Calculation" xfId="11" builtinId="22" customBuiltin="1"/>
    <cellStyle name="Check Cell" xfId="13" builtinId="23" customBuiltin="1"/>
    <cellStyle name="Comma" xfId="30" builtinId="3"/>
    <cellStyle name="Comma 2" xfId="29"/>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ighlight" xfId="22"/>
    <cellStyle name="Hyperlink" xfId="17" builtinId="8"/>
    <cellStyle name="Hyperlink 2" xfId="24"/>
    <cellStyle name="Input" xfId="9" builtinId="20" customBuiltin="1"/>
    <cellStyle name="Linked Cell" xfId="12" builtinId="24" customBuiltin="1"/>
    <cellStyle name="Neutral" xfId="8" builtinId="28" customBuiltin="1"/>
    <cellStyle name="Normal" xfId="0" builtinId="0" customBuiltin="1"/>
    <cellStyle name="Normal 2" xfId="27"/>
    <cellStyle name="Normal_imaging center pro forma 052708-unlocked" xfId="23"/>
    <cellStyle name="Note" xfId="15" builtinId="10" customBuiltin="1"/>
    <cellStyle name="Note 2" xfId="25"/>
    <cellStyle name="Output" xfId="10" builtinId="21" customBuiltin="1"/>
    <cellStyle name="Output 2" xfId="26"/>
    <cellStyle name="Percent" xfId="31" builtinId="5"/>
    <cellStyle name="Percent 2" xfId="28"/>
    <cellStyle name="Title" xfId="1" builtinId="15" customBuiltin="1"/>
    <cellStyle name="Warning Text" xfId="14" builtinId="11" customBuiltin="1"/>
  </cellStyles>
  <dxfs count="0"/>
  <tableStyles count="0" defaultTableStyle="TableStyleLight16" defaultPivotStyle="PivotStyleLight16"/>
  <colors>
    <mruColors>
      <color rgb="FFDEC4C4"/>
      <color rgb="FF6F912B"/>
      <color rgb="FF7FA732"/>
      <color rgb="FFC3D997"/>
      <color rgb="FFD5801D"/>
      <color rgb="FFF8CA10"/>
      <color rgb="FFFFF09C"/>
      <color rgb="FF0086B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FD181E0-5E2F-11CE-A449-00AA004A803D}" ax:persistence="persistStreamInit" r:id="rId1"/>
</file>

<file path=xl/activeX/activeX2.xml><?xml version="1.0" encoding="utf-8"?>
<ax:ocx xmlns:ax="http://schemas.microsoft.com/office/2006/activeX" xmlns:r="http://schemas.openxmlformats.org/officeDocument/2006/relationships" ax:classid="{DFD181E0-5E2F-11CE-A449-00AA004A803D}" ax:persistence="persistStreamInit" r:id="rId1"/>
</file>

<file path=xl/activeX/activeX3.xml><?xml version="1.0" encoding="utf-8"?>
<ax:ocx xmlns:ax="http://schemas.microsoft.com/office/2006/activeX" xmlns:r="http://schemas.openxmlformats.org/officeDocument/2006/relationships" ax:classid="{DFD181E0-5E2F-11CE-A449-00AA004A803D}" ax:persistence="persistStreamInit" r:id="rId1"/>
</file>

<file path=xl/activeX/activeX4.xml><?xml version="1.0" encoding="utf-8"?>
<ax:ocx xmlns:ax="http://schemas.microsoft.com/office/2006/activeX" xmlns:r="http://schemas.openxmlformats.org/officeDocument/2006/relationships" ax:classid="{DFD181E0-5E2F-11CE-A449-00AA004A803D}"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sz="1600"/>
            </a:pPr>
            <a:r>
              <a:rPr lang="en-US" sz="1600"/>
              <a:t>Estimated Staffing Requirements</a:t>
            </a:r>
            <a:endParaRPr lang="en-US" sz="1600" baseline="0"/>
          </a:p>
        </c:rich>
      </c:tx>
      <c:layout/>
      <c:overlay val="0"/>
    </c:title>
    <c:autoTitleDeleted val="0"/>
    <c:plotArea>
      <c:layout/>
      <c:barChart>
        <c:barDir val="col"/>
        <c:grouping val="clustered"/>
        <c:varyColors val="0"/>
        <c:ser>
          <c:idx val="0"/>
          <c:order val="0"/>
          <c:tx>
            <c:v>PCP</c:v>
          </c:tx>
          <c:invertIfNegative val="0"/>
          <c:dLbls>
            <c:showLegendKey val="0"/>
            <c:showVal val="1"/>
            <c:showCatName val="0"/>
            <c:showSerName val="0"/>
            <c:showPercent val="0"/>
            <c:showBubbleSize val="0"/>
            <c:showLeaderLines val="0"/>
          </c:dLbls>
          <c:cat>
            <c:numRef>
              <c:f>'Inputs &amp; Outputs'!$CD$46</c:f>
              <c:numCache>
                <c:formatCode>_(* #,##0.0_);_(* \(#,##0.0\);_(* "-"??_);_(@_)</c:formatCode>
                <c:ptCount val="1"/>
                <c:pt idx="0">
                  <c:v>0</c:v>
                </c:pt>
              </c:numCache>
            </c:numRef>
          </c:cat>
          <c:val>
            <c:numRef>
              <c:f>'Inputs &amp; Outputs'!$CD$44</c:f>
              <c:numCache>
                <c:formatCode>_(* #,##0.0_);_(* \(#,##0.0\);_(* "-"??_);_(@_)</c:formatCode>
                <c:ptCount val="1"/>
                <c:pt idx="0">
                  <c:v>0</c:v>
                </c:pt>
              </c:numCache>
            </c:numRef>
          </c:val>
        </c:ser>
        <c:ser>
          <c:idx val="1"/>
          <c:order val="1"/>
          <c:tx>
            <c:v>RN</c:v>
          </c:tx>
          <c:invertIfNegative val="0"/>
          <c:dLbls>
            <c:showLegendKey val="0"/>
            <c:showVal val="1"/>
            <c:showCatName val="0"/>
            <c:showSerName val="0"/>
            <c:showPercent val="0"/>
            <c:showBubbleSize val="0"/>
            <c:showLeaderLines val="0"/>
          </c:dLbls>
          <c:cat>
            <c:numRef>
              <c:f>'Inputs &amp; Outputs'!$CD$46</c:f>
              <c:numCache>
                <c:formatCode>_(* #,##0.0_);_(* \(#,##0.0\);_(* "-"??_);_(@_)</c:formatCode>
                <c:ptCount val="1"/>
                <c:pt idx="0">
                  <c:v>0</c:v>
                </c:pt>
              </c:numCache>
            </c:numRef>
          </c:cat>
          <c:val>
            <c:numRef>
              <c:f>'Inputs &amp; Outputs'!$CD$45</c:f>
              <c:numCache>
                <c:formatCode>_(* #,##0.0_);_(* \(#,##0.0\);_(* "-"??_);_(@_)</c:formatCode>
                <c:ptCount val="1"/>
                <c:pt idx="0">
                  <c:v>0</c:v>
                </c:pt>
              </c:numCache>
            </c:numRef>
          </c:val>
        </c:ser>
        <c:ser>
          <c:idx val="2"/>
          <c:order val="2"/>
          <c:tx>
            <c:v>MA</c:v>
          </c:tx>
          <c:invertIfNegative val="0"/>
          <c:dLbls>
            <c:showLegendKey val="0"/>
            <c:showVal val="1"/>
            <c:showCatName val="0"/>
            <c:showSerName val="0"/>
            <c:showPercent val="0"/>
            <c:showBubbleSize val="0"/>
            <c:showLeaderLines val="0"/>
          </c:dLbls>
          <c:cat>
            <c:numRef>
              <c:f>'Inputs &amp; Outputs'!$CD$46</c:f>
              <c:numCache>
                <c:formatCode>_(* #,##0.0_);_(* \(#,##0.0\);_(* "-"??_);_(@_)</c:formatCode>
                <c:ptCount val="1"/>
                <c:pt idx="0">
                  <c:v>0</c:v>
                </c:pt>
              </c:numCache>
            </c:numRef>
          </c:cat>
          <c:val>
            <c:numRef>
              <c:f>'Inputs &amp; Outputs'!$CD$46</c:f>
              <c:numCache>
                <c:formatCode>_(* #,##0.0_);_(* \(#,##0.0\);_(* "-"??_);_(@_)</c:formatCode>
                <c:ptCount val="1"/>
                <c:pt idx="0">
                  <c:v>0</c:v>
                </c:pt>
              </c:numCache>
            </c:numRef>
          </c:val>
        </c:ser>
        <c:dLbls>
          <c:showLegendKey val="0"/>
          <c:showVal val="0"/>
          <c:showCatName val="0"/>
          <c:showSerName val="0"/>
          <c:showPercent val="0"/>
          <c:showBubbleSize val="0"/>
        </c:dLbls>
        <c:gapWidth val="150"/>
        <c:axId val="206513280"/>
        <c:axId val="212554496"/>
      </c:barChart>
      <c:catAx>
        <c:axId val="206513280"/>
        <c:scaling>
          <c:orientation val="minMax"/>
        </c:scaling>
        <c:delete val="0"/>
        <c:axPos val="b"/>
        <c:title>
          <c:tx>
            <c:rich>
              <a:bodyPr/>
              <a:lstStyle/>
              <a:p>
                <a:pPr>
                  <a:defRPr/>
                </a:pPr>
                <a:r>
                  <a:rPr lang="en-US"/>
                  <a:t>Staff Type</a:t>
                </a:r>
              </a:p>
            </c:rich>
          </c:tx>
          <c:layout>
            <c:manualLayout>
              <c:xMode val="edge"/>
              <c:yMode val="edge"/>
              <c:x val="0.43619908433518301"/>
              <c:y val="0.91619609705367788"/>
            </c:manualLayout>
          </c:layout>
          <c:overlay val="0"/>
        </c:title>
        <c:numFmt formatCode="_(* #,##0.0_);_(* \(#,##0.0\);_(* &quot;-&quot;??_);_(@_)" sourceLinked="1"/>
        <c:majorTickMark val="none"/>
        <c:minorTickMark val="none"/>
        <c:tickLblPos val="none"/>
        <c:crossAx val="212554496"/>
        <c:crosses val="autoZero"/>
        <c:auto val="1"/>
        <c:lblAlgn val="ctr"/>
        <c:lblOffset val="100"/>
        <c:noMultiLvlLbl val="0"/>
      </c:catAx>
      <c:valAx>
        <c:axId val="212554496"/>
        <c:scaling>
          <c:orientation val="minMax"/>
        </c:scaling>
        <c:delete val="0"/>
        <c:axPos val="l"/>
        <c:title>
          <c:tx>
            <c:rich>
              <a:bodyPr rot="-5400000" vert="horz"/>
              <a:lstStyle/>
              <a:p>
                <a:pPr>
                  <a:defRPr/>
                </a:pPr>
                <a:r>
                  <a:rPr lang="en-US" sz="1100"/>
                  <a:t>Staff FTEs</a:t>
                </a:r>
              </a:p>
            </c:rich>
          </c:tx>
          <c:layout>
            <c:manualLayout>
              <c:xMode val="edge"/>
              <c:yMode val="edge"/>
              <c:x val="2.2222222222222223E-2"/>
              <c:y val="0.34913932633420824"/>
            </c:manualLayout>
          </c:layout>
          <c:overlay val="0"/>
        </c:title>
        <c:numFmt formatCode="_(* #,##0.0_);_(* \(#,##0.0\);_(* &quot;-&quot;??_);_(@_)" sourceLinked="1"/>
        <c:majorTickMark val="none"/>
        <c:minorTickMark val="none"/>
        <c:tickLblPos val="nextTo"/>
        <c:crossAx val="206513280"/>
        <c:crosses val="autoZero"/>
        <c:crossBetween val="between"/>
      </c:valAx>
    </c:plotArea>
    <c:legend>
      <c:legendPos val="r"/>
      <c:layout>
        <c:manualLayout>
          <c:xMode val="edge"/>
          <c:yMode val="edge"/>
          <c:x val="0.82328477690288715"/>
          <c:y val="0.37687554680664914"/>
          <c:w val="0.10340105707552597"/>
          <c:h val="0.1762250306961039"/>
        </c:manualLayout>
      </c:layout>
      <c:overlay val="0"/>
      <c:txPr>
        <a:bodyPr/>
        <a:lstStyle/>
        <a:p>
          <a:pPr>
            <a:defRPr sz="1200" baseline="0"/>
          </a:pPr>
          <a:endParaRPr lang="en-US"/>
        </a:p>
      </c:txPr>
    </c:legend>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Inputs &amp; Output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Inputs &amp; Outputs'!F17"/><Relationship Id="rId3" Type="http://schemas.openxmlformats.org/officeDocument/2006/relationships/image" Target="../media/image4.png"/><Relationship Id="rId7" Type="http://schemas.openxmlformats.org/officeDocument/2006/relationships/hyperlink" Target="#'Inputs &amp; Outputs'!I24"/><Relationship Id="rId12" Type="http://schemas.openxmlformats.org/officeDocument/2006/relationships/chart" Target="../charts/chart1.xml"/><Relationship Id="rId2" Type="http://schemas.openxmlformats.org/officeDocument/2006/relationships/hyperlink" Target="#'Inputs &amp; Outputs'!F33"/><Relationship Id="rId1" Type="http://schemas.openxmlformats.org/officeDocument/2006/relationships/image" Target="../media/image1.png"/><Relationship Id="rId6" Type="http://schemas.openxmlformats.org/officeDocument/2006/relationships/hyperlink" Target="#'Inputs &amp; Outputs'!H24"/><Relationship Id="rId11" Type="http://schemas.openxmlformats.org/officeDocument/2006/relationships/hyperlink" Target="#'Inputs &amp; Outputs'!F7"/><Relationship Id="rId5" Type="http://schemas.openxmlformats.org/officeDocument/2006/relationships/hyperlink" Target="#'Inputs &amp; Outputs'!G24"/><Relationship Id="rId10" Type="http://schemas.openxmlformats.org/officeDocument/2006/relationships/hyperlink" Target="#Introduction!A1"/><Relationship Id="rId4" Type="http://schemas.openxmlformats.org/officeDocument/2006/relationships/hyperlink" Target="#'Inputs &amp; Outputs'!F24"/><Relationship Id="rId9" Type="http://schemas.openxmlformats.org/officeDocument/2006/relationships/hyperlink" Target="#'Inputs &amp; Outputs'!F9"/></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3</xdr:col>
      <xdr:colOff>95249</xdr:colOff>
      <xdr:row>0</xdr:row>
      <xdr:rowOff>9524</xdr:rowOff>
    </xdr:from>
    <xdr:ext cx="3831344" cy="813818"/>
    <xdr:pic>
      <xdr:nvPicPr>
        <xdr:cNvPr id="10" name="Picture 9" descr="ABC_HCAB_Color.png"/>
        <xdr:cNvPicPr>
          <a:picLocks noChangeAspect="1"/>
        </xdr:cNvPicPr>
      </xdr:nvPicPr>
      <xdr:blipFill>
        <a:blip xmlns:r="http://schemas.openxmlformats.org/officeDocument/2006/relationships" r:embed="rId1" cstate="print"/>
        <a:stretch>
          <a:fillRect/>
        </a:stretch>
      </xdr:blipFill>
      <xdr:spPr>
        <a:xfrm>
          <a:off x="1159808" y="9524"/>
          <a:ext cx="3831344" cy="813818"/>
        </a:xfrm>
        <a:prstGeom prst="rect">
          <a:avLst/>
        </a:prstGeom>
      </xdr:spPr>
    </xdr:pic>
    <xdr:clientData/>
  </xdr:oneCellAnchor>
  <xdr:twoCellAnchor>
    <xdr:from>
      <xdr:col>13</xdr:col>
      <xdr:colOff>571500</xdr:colOff>
      <xdr:row>0</xdr:row>
      <xdr:rowOff>228600</xdr:rowOff>
    </xdr:from>
    <xdr:to>
      <xdr:col>15</xdr:col>
      <xdr:colOff>374650</xdr:colOff>
      <xdr:row>0</xdr:row>
      <xdr:rowOff>551434</xdr:rowOff>
    </xdr:to>
    <xdr:sp macro="" textlink="">
      <xdr:nvSpPr>
        <xdr:cNvPr id="9" name="Rounded Rectangle 8">
          <a:hlinkClick xmlns:r="http://schemas.openxmlformats.org/officeDocument/2006/relationships" r:id="rId2"/>
        </xdr:cNvPr>
        <xdr:cNvSpPr/>
      </xdr:nvSpPr>
      <xdr:spPr bwMode="gray">
        <a:xfrm>
          <a:off x="9458325" y="228600"/>
          <a:ext cx="1022350" cy="322834"/>
        </a:xfrm>
        <a:prstGeom prst="roundRect">
          <a:avLst/>
        </a:prstGeom>
        <a:gradFill flip="none" rotWithShape="1">
          <a:gsLst>
            <a:gs pos="100000">
              <a:schemeClr val="accent6"/>
            </a:gs>
            <a:gs pos="0">
              <a:schemeClr val="accent6">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1000" b="1" cap="none" spc="0">
              <a:ln>
                <a:noFill/>
              </a:ln>
              <a:solidFill>
                <a:schemeClr val="bg1"/>
              </a:solidFill>
              <a:effectLst>
                <a:outerShdw blurRad="38100" dist="25400" dir="2700000" algn="tl" rotWithShape="0">
                  <a:schemeClr val="accent3">
                    <a:alpha val="40000"/>
                  </a:schemeClr>
                </a:outerShdw>
              </a:effectLst>
            </a:rPr>
            <a:t>Next &gt;&gt;</a:t>
          </a:r>
          <a:endParaRPr lang="en-US" sz="110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3</xdr:col>
      <xdr:colOff>310178</xdr:colOff>
      <xdr:row>6</xdr:row>
      <xdr:rowOff>21294</xdr:rowOff>
    </xdr:from>
    <xdr:to>
      <xdr:col>14</xdr:col>
      <xdr:colOff>56029</xdr:colOff>
      <xdr:row>34</xdr:row>
      <xdr:rowOff>134471</xdr:rowOff>
    </xdr:to>
    <xdr:sp macro="" textlink="">
      <xdr:nvSpPr>
        <xdr:cNvPr id="8" name="TextBox 7"/>
        <xdr:cNvSpPr txBox="1"/>
      </xdr:nvSpPr>
      <xdr:spPr bwMode="gray">
        <a:xfrm>
          <a:off x="1374737" y="1713382"/>
          <a:ext cx="8060616" cy="4786030"/>
        </a:xfrm>
        <a:prstGeom prst="rect">
          <a:avLst/>
        </a:prstGeom>
        <a:noFill/>
      </xdr:spPr>
      <xdr:txBody>
        <a:bodyPr vertOverflow="clip" horzOverflow="clip" wrap="square" lIns="45720" rIns="45720" rtlCol="0" anchor="t">
          <a:noAutofit/>
        </a:bodyPr>
        <a:lstStyle/>
        <a:p>
          <a:r>
            <a:rPr lang="en-US" sz="1000">
              <a:effectLst/>
              <a:latin typeface="+mn-lt"/>
              <a:ea typeface="+mn-ea"/>
              <a:cs typeface="+mn-cs"/>
            </a:rPr>
            <a:t>Welcome to the Health Care Advisory Board’s </a:t>
          </a:r>
          <a:r>
            <a:rPr lang="en-US" sz="1000" b="1">
              <a:effectLst/>
              <a:latin typeface="+mn-lt"/>
              <a:ea typeface="+mn-ea"/>
              <a:cs typeface="+mn-cs"/>
            </a:rPr>
            <a:t>Population Health Staffing Tool. </a:t>
          </a:r>
          <a:r>
            <a:rPr lang="en-US" sz="1000">
              <a:effectLst/>
              <a:latin typeface="+mn-lt"/>
              <a:ea typeface="+mn-ea"/>
              <a:cs typeface="+mn-cs"/>
            </a:rPr>
            <a:t>This interactive tool is designed for strategic planners and care transformation leaders to help estimate primary care staffing requirements for a defined patient population in the patient centered medical home, given the impact of various care transformation initiatives. While the Medical Home model has gained recognition as the foundation of any population health strategy, returns in terms of reduced costs and expanded primary care panel sizes have proven elusive. Research on best-in-class population health managers shows that implementing care management at scale will require expanding the primary care team, adopting novel primary care visit settings, and organizing primary care practices into cohesive systems.</a:t>
          </a:r>
        </a:p>
        <a:p>
          <a:r>
            <a:rPr lang="en-US" sz="1000">
              <a:effectLst/>
              <a:latin typeface="+mn-lt"/>
              <a:ea typeface="+mn-ea"/>
              <a:cs typeface="+mn-cs"/>
            </a:rPr>
            <a:t> </a:t>
          </a:r>
        </a:p>
        <a:p>
          <a:r>
            <a:rPr lang="en-US" sz="1000">
              <a:effectLst/>
              <a:latin typeface="+mn-lt"/>
              <a:ea typeface="+mn-ea"/>
              <a:cs typeface="+mn-cs"/>
            </a:rPr>
            <a:t>This tool draws upon Advisory Board best practices  and secondary literature, allowing the user to examine the interactive effects of four care management initiatives  on staffing requirements for the medical home. These initiatives have been identified as best practices implemented by progressive organizations as they become scalable population health enterprises.</a:t>
          </a:r>
        </a:p>
        <a:p>
          <a:endParaRPr lang="en-US" sz="1000">
            <a:effectLst/>
            <a:latin typeface="+mn-lt"/>
            <a:ea typeface="+mn-ea"/>
            <a:cs typeface="+mn-cs"/>
          </a:endParaRPr>
        </a:p>
        <a:p>
          <a:r>
            <a:rPr lang="en-US" sz="1000">
              <a:effectLst/>
              <a:latin typeface="+mn-lt"/>
              <a:ea typeface="+mn-ea"/>
              <a:cs typeface="+mn-cs"/>
            </a:rPr>
            <a:t>The tool requests the user to provide information regarding patient population size, population risk breakdown, and time spent on administrative work. Population risk breakdown refers to the distribution of patients across three risk segments—low-risk, rising-risk, and high-risk. Nearly every successful population health manager we interviewed segments their patient population in this way, although the distribution of risk may vary.</a:t>
          </a:r>
        </a:p>
        <a:p>
          <a:endParaRPr lang="en-US" sz="1000">
            <a:effectLst/>
            <a:latin typeface="+mn-lt"/>
            <a:ea typeface="+mn-ea"/>
            <a:cs typeface="+mn-cs"/>
          </a:endParaRPr>
        </a:p>
        <a:p>
          <a:r>
            <a:rPr lang="en-US" sz="1000">
              <a:effectLst/>
              <a:latin typeface="+mn-lt"/>
              <a:ea typeface="+mn-ea"/>
              <a:cs typeface="+mn-cs"/>
            </a:rPr>
            <a:t>In addition to basic inputs, the model allows the user to adjust a series of sliders to best reflect the degree to which you will utilize each of the four care management initiatives listed below:</a:t>
          </a:r>
        </a:p>
        <a:p>
          <a:r>
            <a:rPr lang="en-US" sz="1000">
              <a:effectLst/>
              <a:latin typeface="+mn-lt"/>
              <a:ea typeface="+mn-ea"/>
              <a:cs typeface="+mn-cs"/>
            </a:rPr>
            <a:t> </a:t>
          </a:r>
        </a:p>
        <a:p>
          <a:r>
            <a:rPr lang="en-US" sz="1000" b="1">
              <a:effectLst/>
              <a:latin typeface="+mn-lt"/>
              <a:ea typeface="+mn-ea"/>
              <a:cs typeface="+mn-cs"/>
            </a:rPr>
            <a:t>MA Diversion Rate</a:t>
          </a:r>
          <a:r>
            <a:rPr lang="en-US" sz="1000">
              <a:effectLst/>
              <a:latin typeface="+mn-lt"/>
              <a:ea typeface="+mn-ea"/>
              <a:cs typeface="+mn-cs"/>
            </a:rPr>
            <a:t>: the extent to which Medical Assistants (MAs) take on patient care responsibilities. Research shows that MAs can take on responsibility for up to 50% of patient visit responsibilities for low-risk patients, and 25-40% of patient visit responsibilities for rising- and high-risk patients.</a:t>
          </a:r>
          <a:br>
            <a:rPr lang="en-US" sz="1000">
              <a:effectLst/>
              <a:latin typeface="+mn-lt"/>
              <a:ea typeface="+mn-ea"/>
              <a:cs typeface="+mn-cs"/>
            </a:rPr>
          </a:br>
          <a:endParaRPr lang="en-US" sz="1000">
            <a:effectLst/>
            <a:latin typeface="+mn-lt"/>
            <a:ea typeface="+mn-ea"/>
            <a:cs typeface="+mn-cs"/>
          </a:endParaRPr>
        </a:p>
        <a:p>
          <a:r>
            <a:rPr lang="en-US" sz="1000" b="1">
              <a:effectLst/>
              <a:latin typeface="+mn-lt"/>
              <a:ea typeface="+mn-ea"/>
              <a:cs typeface="+mn-cs"/>
            </a:rPr>
            <a:t>Group Visit Rate</a:t>
          </a:r>
          <a:r>
            <a:rPr lang="en-US" sz="1000">
              <a:effectLst/>
              <a:latin typeface="+mn-lt"/>
              <a:ea typeface="+mn-ea"/>
              <a:cs typeface="+mn-cs"/>
            </a:rPr>
            <a:t>: the extent to which rising-risk patients are treated in group settings. Best-in-class organizations see patients with chronic disease in a group setting for up to 10% of their visits.</a:t>
          </a:r>
        </a:p>
        <a:p>
          <a:r>
            <a:rPr lang="en-US" sz="1000" b="1">
              <a:effectLst/>
              <a:latin typeface="+mn-lt"/>
              <a:ea typeface="+mn-ea"/>
              <a:cs typeface="+mn-cs"/>
            </a:rPr>
            <a:t> </a:t>
          </a:r>
          <a:endParaRPr lang="en-US" sz="1000">
            <a:effectLst/>
            <a:latin typeface="+mn-lt"/>
            <a:ea typeface="+mn-ea"/>
            <a:cs typeface="+mn-cs"/>
          </a:endParaRPr>
        </a:p>
        <a:p>
          <a:r>
            <a:rPr lang="en-US" sz="1000" b="1">
              <a:effectLst/>
              <a:latin typeface="+mn-lt"/>
              <a:ea typeface="+mn-ea"/>
              <a:cs typeface="+mn-cs"/>
            </a:rPr>
            <a:t>Virtual Visit Substitution Rate</a:t>
          </a:r>
          <a:r>
            <a:rPr lang="en-US" sz="1000">
              <a:effectLst/>
              <a:latin typeface="+mn-lt"/>
              <a:ea typeface="+mn-ea"/>
              <a:cs typeface="+mn-cs"/>
            </a:rPr>
            <a:t>: the extent to which in-person visits are replaced with e-visits for low- and rising-risk patients. Research shows that up to 25% of visits for low- and rising-risk patients can be effectively replaced by e-visits.</a:t>
          </a:r>
        </a:p>
        <a:p>
          <a:endParaRPr lang="en-US" sz="1000">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1000" b="1">
              <a:effectLst/>
              <a:latin typeface="+mn-lt"/>
              <a:ea typeface="+mn-ea"/>
              <a:cs typeface="+mn-cs"/>
            </a:rPr>
            <a:t>Podding Access Improvement</a:t>
          </a:r>
          <a:r>
            <a:rPr lang="en-US" sz="1000">
              <a:effectLst/>
              <a:latin typeface="+mn-lt"/>
              <a:ea typeface="+mn-ea"/>
              <a:cs typeface="+mn-cs"/>
            </a:rPr>
            <a:t>: the extent to which practices are organized into “pods” for scheduling purposes, allowing patients to see any physician within the pod for immediate care needs. Podding practices can improve scheduling efficiency and effectively increase primary care capacity by up to 10%.</a:t>
          </a:r>
        </a:p>
        <a:p>
          <a:pPr algn="l"/>
          <a:endParaRPr lang="en-US" sz="1000">
            <a:effectLst/>
            <a:latin typeface="+mn-lt"/>
            <a:ea typeface="+mn-ea"/>
            <a:cs typeface="+mn-cs"/>
          </a:endParaRPr>
        </a:p>
        <a:p>
          <a:pPr algn="l"/>
          <a:endParaRPr lang="en-US" sz="1000" b="1">
            <a:effectLst/>
            <a:latin typeface="+mn-lt"/>
            <a:ea typeface="+mn-ea"/>
            <a:cs typeface="+mn-cs"/>
          </a:endParaRPr>
        </a:p>
        <a:p>
          <a:pPr algn="l"/>
          <a:endParaRPr lang="en-US" sz="1000" b="1">
            <a:effectLst/>
            <a:latin typeface="+mn-lt"/>
            <a:ea typeface="+mn-ea"/>
            <a:cs typeface="+mn-cs"/>
          </a:endParaRPr>
        </a:p>
        <a:p>
          <a:pPr algn="l"/>
          <a:endParaRPr lang="en-US" sz="1000" b="1">
            <a:effectLst/>
            <a:latin typeface="+mn-lt"/>
            <a:ea typeface="+mn-ea"/>
            <a:cs typeface="+mn-cs"/>
          </a:endParaRPr>
        </a:p>
        <a:p>
          <a:pPr algn="l"/>
          <a:endParaRPr lang="en-US" sz="1000" b="0" strike="noStrike" baseline="0" dirty="0" err="1" smtClean="0">
            <a:solidFill>
              <a:schemeClr val="tx1"/>
            </a:solidFill>
            <a:latin typeface="+mn-lt"/>
            <a:ea typeface="+mn-ea"/>
            <a:cs typeface="+mn-cs"/>
          </a:endParaRPr>
        </a:p>
        <a:p>
          <a:pPr marL="0" indent="0" algn="l">
            <a:spcBef>
              <a:spcPts val="500"/>
            </a:spcBef>
          </a:pPr>
          <a:endParaRPr lang="en-US" sz="1000" b="0" strike="noStrike" baseline="0" dirty="0" err="1" smtClean="0">
            <a:solidFill>
              <a:schemeClr val="tx1"/>
            </a:solidFill>
            <a:latin typeface="+mn-lt"/>
            <a:ea typeface="+mn-ea"/>
            <a:cs typeface="+mn-cs"/>
          </a:endParaRPr>
        </a:p>
      </xdr:txBody>
    </xdr:sp>
    <xdr:clientData/>
  </xdr:twoCellAnchor>
  <xdr:twoCellAnchor>
    <xdr:from>
      <xdr:col>3</xdr:col>
      <xdr:colOff>309028</xdr:colOff>
      <xdr:row>36</xdr:row>
      <xdr:rowOff>80339</xdr:rowOff>
    </xdr:from>
    <xdr:to>
      <xdr:col>14</xdr:col>
      <xdr:colOff>89647</xdr:colOff>
      <xdr:row>42</xdr:row>
      <xdr:rowOff>134471</xdr:rowOff>
    </xdr:to>
    <xdr:sp macro="" textlink="">
      <xdr:nvSpPr>
        <xdr:cNvPr id="2" name="TextBox 1"/>
        <xdr:cNvSpPr txBox="1"/>
      </xdr:nvSpPr>
      <xdr:spPr bwMode="gray">
        <a:xfrm>
          <a:off x="1373587" y="6915927"/>
          <a:ext cx="8095384" cy="1029044"/>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000">
              <a:effectLst/>
              <a:latin typeface="+mn-lt"/>
              <a:ea typeface="+mn-ea"/>
              <a:cs typeface="+mn-cs"/>
            </a:rPr>
            <a:t>The Population Health Staffing Tool is driven by a combination of user driven inputs and inbuilt adjustable assumptions. You may enter data into any grey colored cell. In some cases the tool provides suggested values; however, these may be typed over if you have a preferred or more accurate value. White cells cannot be modified as they are designed to make calculations based on the user provided inputs. </a:t>
          </a:r>
          <a:r>
            <a:rPr lang="en-US" sz="1000" b="1">
              <a:effectLst/>
              <a:latin typeface="+mn-lt"/>
              <a:ea typeface="+mn-ea"/>
              <a:cs typeface="+mn-cs"/>
            </a:rPr>
            <a:t>You may progress forward in the tool two ways, either by using the menu on the upper left of each page, or by using the "next" or “previous” buttons in the top right corner of each page</a:t>
          </a:r>
          <a:r>
            <a:rPr lang="en-US" sz="1000">
              <a:effectLst/>
              <a:latin typeface="+mn-lt"/>
              <a:ea typeface="+mn-ea"/>
              <a:cs typeface="+mn-cs"/>
            </a:rPr>
            <a:t>. Please note that this workbook has been locked to ensure integrity of the calculations and methodology are maintained; unlocked workbooks cannot be supported.</a:t>
          </a:r>
          <a:endParaRPr lang="en-US" sz="1000">
            <a:effectLst/>
          </a:endParaRPr>
        </a:p>
        <a:p>
          <a:r>
            <a:rPr lang="en-US" sz="1000" b="1">
              <a:effectLst/>
              <a:latin typeface="+mn-lt"/>
              <a:ea typeface="+mn-ea"/>
              <a:cs typeface="+mn-cs"/>
            </a:rPr>
            <a:t> </a:t>
          </a:r>
          <a:endParaRPr lang="en-US" sz="1000" b="1">
            <a:effectLst/>
          </a:endParaRPr>
        </a:p>
      </xdr:txBody>
    </xdr:sp>
    <xdr:clientData/>
  </xdr:twoCellAnchor>
  <xdr:twoCellAnchor>
    <xdr:from>
      <xdr:col>3</xdr:col>
      <xdr:colOff>290791</xdr:colOff>
      <xdr:row>44</xdr:row>
      <xdr:rowOff>110380</xdr:rowOff>
    </xdr:from>
    <xdr:to>
      <xdr:col>14</xdr:col>
      <xdr:colOff>13606</xdr:colOff>
      <xdr:row>61</xdr:row>
      <xdr:rowOff>0</xdr:rowOff>
    </xdr:to>
    <xdr:sp macro="" textlink="">
      <xdr:nvSpPr>
        <xdr:cNvPr id="5" name="TextBox 4"/>
        <xdr:cNvSpPr txBox="1"/>
      </xdr:nvSpPr>
      <xdr:spPr bwMode="gray">
        <a:xfrm>
          <a:off x="1355350" y="8391527"/>
          <a:ext cx="8037580" cy="2635062"/>
        </a:xfrm>
        <a:prstGeom prst="rect">
          <a:avLst/>
        </a:prstGeom>
        <a:noFill/>
      </xdr:spPr>
      <xdr:txBody>
        <a:bodyPr vertOverflow="clip" horzOverflow="clip" wrap="square" lIns="45720" rIns="45720" rtlCol="0" anchor="t">
          <a:noAutofit/>
        </a:bodyPr>
        <a:lstStyle/>
        <a:p>
          <a:r>
            <a:rPr lang="en-US" sz="1000" b="1">
              <a:effectLst/>
              <a:latin typeface="+mn-lt"/>
              <a:ea typeface="+mn-ea"/>
              <a:cs typeface="+mn-cs"/>
            </a:rPr>
            <a:t>Visit frequency</a:t>
          </a:r>
          <a:r>
            <a:rPr lang="en-US" sz="1000">
              <a:effectLst/>
              <a:latin typeface="+mn-lt"/>
              <a:ea typeface="+mn-ea"/>
              <a:cs typeface="+mn-cs"/>
            </a:rPr>
            <a:t>: </a:t>
          </a:r>
          <a:br>
            <a:rPr lang="en-US" sz="1000">
              <a:effectLst/>
              <a:latin typeface="+mn-lt"/>
              <a:ea typeface="+mn-ea"/>
              <a:cs typeface="+mn-cs"/>
            </a:rPr>
          </a:br>
          <a:r>
            <a:rPr lang="en-US" sz="1000">
              <a:effectLst/>
              <a:latin typeface="+mn-lt"/>
              <a:ea typeface="+mn-ea"/>
              <a:cs typeface="+mn-cs"/>
            </a:rPr>
            <a:t>The tool assigns a baseline annual visit frequency for each patient risk segment  (low-risk, rising-risk, or high-risk), ranging from 1 to 8 days per year. Visit frequency is further increased for rising-risk and high-risk patients to represent the diversion of specialist chronic disease follow-up visits to primary care providers, which has been observed among high-performing population health managers. However, the tool allows you to remove this assumption if that is not currently implemented at your institution.</a:t>
          </a:r>
          <a:endParaRPr lang="en-US" sz="1000">
            <a:effectLst/>
          </a:endParaRPr>
        </a:p>
        <a:p>
          <a:r>
            <a:rPr lang="en-US" sz="1000" b="1">
              <a:effectLst/>
              <a:latin typeface="+mn-lt"/>
              <a:ea typeface="+mn-ea"/>
              <a:cs typeface="+mn-cs"/>
            </a:rPr>
            <a:t/>
          </a:r>
          <a:br>
            <a:rPr lang="en-US" sz="1000" b="1">
              <a:effectLst/>
              <a:latin typeface="+mn-lt"/>
              <a:ea typeface="+mn-ea"/>
              <a:cs typeface="+mn-cs"/>
            </a:rPr>
          </a:br>
          <a:r>
            <a:rPr lang="en-US" sz="1000" b="1">
              <a:effectLst/>
              <a:latin typeface="+mn-lt"/>
              <a:ea typeface="+mn-ea"/>
              <a:cs typeface="+mn-cs"/>
            </a:rPr>
            <a:t>Visit duration</a:t>
          </a:r>
          <a:r>
            <a:rPr lang="en-US" sz="1000">
              <a:effectLst/>
              <a:latin typeface="+mn-lt"/>
              <a:ea typeface="+mn-ea"/>
              <a:cs typeface="+mn-cs"/>
            </a:rPr>
            <a:t>: </a:t>
          </a:r>
          <a:br>
            <a:rPr lang="en-US" sz="1000">
              <a:effectLst/>
              <a:latin typeface="+mn-lt"/>
              <a:ea typeface="+mn-ea"/>
              <a:cs typeface="+mn-cs"/>
            </a:rPr>
          </a:br>
          <a:r>
            <a:rPr lang="en-US" sz="1000">
              <a:effectLst/>
              <a:latin typeface="+mn-lt"/>
              <a:ea typeface="+mn-ea"/>
              <a:cs typeface="+mn-cs"/>
            </a:rPr>
            <a:t>The tool assumes an average of 20 minutes per primary care visit—with extra time for high-risk patients—divided amongst different primary care staff. The division of labor per visit changes as patient care responsibilities are diverted to Medical Assistants.</a:t>
          </a:r>
          <a:endParaRPr lang="en-US" sz="1000">
            <a:effectLst/>
          </a:endParaRPr>
        </a:p>
        <a:p>
          <a:r>
            <a:rPr lang="en-US" sz="1000" b="1">
              <a:effectLst/>
              <a:latin typeface="+mn-lt"/>
              <a:ea typeface="+mn-ea"/>
              <a:cs typeface="+mn-cs"/>
            </a:rPr>
            <a:t/>
          </a:r>
          <a:br>
            <a:rPr lang="en-US" sz="1000" b="1">
              <a:effectLst/>
              <a:latin typeface="+mn-lt"/>
              <a:ea typeface="+mn-ea"/>
              <a:cs typeface="+mn-cs"/>
            </a:rPr>
          </a:br>
          <a:r>
            <a:rPr lang="en-US" sz="1000" b="1">
              <a:effectLst/>
              <a:latin typeface="+mn-lt"/>
              <a:ea typeface="+mn-ea"/>
              <a:cs typeface="+mn-cs"/>
            </a:rPr>
            <a:t>Administrative responsibilities</a:t>
          </a:r>
          <a:r>
            <a:rPr lang="en-US" sz="1000">
              <a:effectLst/>
              <a:latin typeface="+mn-lt"/>
              <a:ea typeface="+mn-ea"/>
              <a:cs typeface="+mn-cs"/>
            </a:rPr>
            <a:t>: </a:t>
          </a:r>
          <a:br>
            <a:rPr lang="en-US" sz="1000">
              <a:effectLst/>
              <a:latin typeface="+mn-lt"/>
              <a:ea typeface="+mn-ea"/>
              <a:cs typeface="+mn-cs"/>
            </a:rPr>
          </a:br>
          <a:r>
            <a:rPr lang="en-US" sz="1000">
              <a:effectLst/>
              <a:latin typeface="+mn-lt"/>
              <a:ea typeface="+mn-ea"/>
              <a:cs typeface="+mn-cs"/>
            </a:rPr>
            <a:t>The tool assumes that primary care providers spend one-third of their time on non-patient care work. However, the tool allows the user to set this rate between 20%-50%, given the range of values seen in the literature.</a:t>
          </a:r>
          <a:br>
            <a:rPr lang="en-US" sz="1000">
              <a:effectLst/>
              <a:latin typeface="+mn-lt"/>
              <a:ea typeface="+mn-ea"/>
              <a:cs typeface="+mn-cs"/>
            </a:rPr>
          </a:br>
          <a:endParaRPr lang="en-US" sz="1000">
            <a:effectLst/>
          </a:endParaRPr>
        </a:p>
        <a:p>
          <a:r>
            <a:rPr lang="en-US" sz="1000" b="1">
              <a:effectLst/>
              <a:latin typeface="+mn-lt"/>
              <a:ea typeface="+mn-ea"/>
              <a:cs typeface="+mn-cs"/>
            </a:rPr>
            <a:t>Scheduling capacity</a:t>
          </a:r>
          <a:r>
            <a:rPr lang="en-US" sz="1000">
              <a:effectLst/>
              <a:latin typeface="+mn-lt"/>
              <a:ea typeface="+mn-ea"/>
              <a:cs typeface="+mn-cs"/>
            </a:rPr>
            <a:t>: </a:t>
          </a:r>
          <a:br>
            <a:rPr lang="en-US" sz="1000">
              <a:effectLst/>
              <a:latin typeface="+mn-lt"/>
              <a:ea typeface="+mn-ea"/>
              <a:cs typeface="+mn-cs"/>
            </a:rPr>
          </a:br>
          <a:r>
            <a:rPr lang="en-US" sz="1000">
              <a:effectLst/>
              <a:latin typeface="+mn-lt"/>
              <a:ea typeface="+mn-ea"/>
              <a:cs typeface="+mn-cs"/>
            </a:rPr>
            <a:t>The tool assumes that primary care providers offer advanced scheduling and same-day access, which effectively constrains their weekly capacity.</a:t>
          </a:r>
          <a:endParaRPr lang="en-US" sz="1000">
            <a:effectLst/>
          </a:endParaRPr>
        </a:p>
        <a:p>
          <a:r>
            <a:rPr lang="en-US" sz="1000">
              <a:effectLst/>
              <a:latin typeface="+mn-lt"/>
              <a:ea typeface="+mn-ea"/>
              <a:cs typeface="+mn-cs"/>
            </a:rPr>
            <a:t> </a:t>
          </a:r>
          <a:endParaRPr lang="en-US" sz="1000">
            <a:effectLst/>
          </a:endParaRPr>
        </a:p>
        <a:p>
          <a:pPr marL="0" marR="0" indent="0" defTabSz="914400" eaLnBrk="1" fontAlgn="auto" latinLnBrk="0" hangingPunct="1">
            <a:lnSpc>
              <a:spcPct val="100000"/>
            </a:lnSpc>
            <a:spcBef>
              <a:spcPts val="500"/>
            </a:spcBef>
            <a:spcAft>
              <a:spcPts val="0"/>
            </a:spcAft>
            <a:buClrTx/>
            <a:buSzTx/>
            <a:buFontTx/>
            <a:buNone/>
            <a:tabLst/>
          </a:pPr>
          <a:endParaRPr lang="en-US" sz="1000" b="0">
            <a:solidFill>
              <a:schemeClr val="tx1"/>
            </a:solidFill>
            <a:latin typeface="+mn-lt"/>
            <a:ea typeface="+mn-ea"/>
            <a:cs typeface="+mn-cs"/>
          </a:endParaRPr>
        </a:p>
      </xdr:txBody>
    </xdr:sp>
    <xdr:clientData/>
  </xdr:twoCellAnchor>
  <xdr:twoCellAnchor>
    <xdr:from>
      <xdr:col>3</xdr:col>
      <xdr:colOff>302559</xdr:colOff>
      <xdr:row>67</xdr:row>
      <xdr:rowOff>56030</xdr:rowOff>
    </xdr:from>
    <xdr:to>
      <xdr:col>15</xdr:col>
      <xdr:colOff>44824</xdr:colOff>
      <xdr:row>82</xdr:row>
      <xdr:rowOff>56030</xdr:rowOff>
    </xdr:to>
    <xdr:sp macro="" textlink="" fLocksText="0">
      <xdr:nvSpPr>
        <xdr:cNvPr id="6" name="TextBox 5"/>
        <xdr:cNvSpPr txBox="1"/>
      </xdr:nvSpPr>
      <xdr:spPr bwMode="gray">
        <a:xfrm>
          <a:off x="1367118" y="11474824"/>
          <a:ext cx="8538882" cy="2353235"/>
        </a:xfrm>
        <a:prstGeom prst="rect">
          <a:avLst/>
        </a:prstGeom>
        <a:noFill/>
      </xdr:spPr>
      <xdr:txBody>
        <a:bodyPr vertOverflow="clip" horzOverflow="clip" wrap="square" lIns="45720" rIns="45720" rtlCol="0" anchor="t">
          <a:noAutofit/>
        </a:bodyPr>
        <a:lstStyle/>
        <a:p>
          <a:r>
            <a:rPr lang="en-US" sz="1000">
              <a:effectLst/>
              <a:latin typeface="+mn-lt"/>
              <a:ea typeface="+mn-ea"/>
              <a:cs typeface="+mn-cs"/>
            </a:rPr>
            <a:t>This tool is designed as a companion piece to the HCAB research study, “</a:t>
          </a:r>
          <a:r>
            <a:rPr lang="en-US" sz="1000" u="sng">
              <a:effectLst/>
              <a:latin typeface="+mn-lt"/>
              <a:ea typeface="+mn-ea"/>
              <a:cs typeface="+mn-cs"/>
            </a:rPr>
            <a:t>The Scalable Population Health Enterprise</a:t>
          </a:r>
          <a:r>
            <a:rPr lang="en-US" sz="1000">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a:effectLst/>
              <a:latin typeface="+mn-lt"/>
              <a:ea typeface="+mn-ea"/>
              <a:cs typeface="+mn-cs"/>
            </a:rPr>
            <a:t>For more information on care transformation, please visit </a:t>
          </a:r>
          <a:r>
            <a:rPr lang="en-US" sz="1000" u="sng">
              <a:effectLst/>
              <a:latin typeface="+mn-lt"/>
              <a:ea typeface="+mn-ea"/>
              <a:cs typeface="+mn-cs"/>
              <a:hlinkClick xmlns:r="http://schemas.openxmlformats.org/officeDocument/2006/relationships" r:id=""/>
            </a:rPr>
            <a:t>http://www.advisory.com/research/care-transformation-center</a:t>
          </a:r>
          <a:r>
            <a:rPr lang="en-US" sz="1000">
              <a:effectLst/>
              <a:latin typeface="+mn-lt"/>
              <a:ea typeface="+mn-ea"/>
              <a:cs typeface="+mn-cs"/>
            </a:rPr>
            <a:t>. </a:t>
          </a:r>
          <a:br>
            <a:rPr lang="en-US" sz="1000">
              <a:effectLst/>
              <a:latin typeface="+mn-lt"/>
              <a:ea typeface="+mn-ea"/>
              <a:cs typeface="+mn-cs"/>
            </a:rPr>
          </a:br>
          <a:r>
            <a:rPr lang="en-US" sz="1000">
              <a:effectLst/>
              <a:latin typeface="+mn-lt"/>
              <a:ea typeface="+mn-ea"/>
              <a:cs typeface="+mn-cs"/>
            </a:rPr>
            <a:t>To</a:t>
          </a:r>
          <a:r>
            <a:rPr lang="en-US" sz="1000" baseline="0">
              <a:effectLst/>
              <a:latin typeface="+mn-lt"/>
              <a:ea typeface="+mn-ea"/>
              <a:cs typeface="+mn-cs"/>
            </a:rPr>
            <a:t> access the Care Transformation Blog, please visit </a:t>
          </a:r>
          <a:r>
            <a:rPr lang="en-US" sz="1000" u="sng">
              <a:effectLst/>
              <a:latin typeface="+mn-lt"/>
              <a:ea typeface="+mn-ea"/>
              <a:cs typeface="+mn-cs"/>
              <a:hlinkClick xmlns:r="http://schemas.openxmlformats.org/officeDocument/2006/relationships" r:id=""/>
            </a:rPr>
            <a:t>http://www.advisory.com/research/care-transformation-center/care-transformation-center-blog</a:t>
          </a:r>
          <a:endParaRPr lang="en-US" sz="1000">
            <a:effectLst/>
            <a:latin typeface="+mn-lt"/>
            <a:ea typeface="+mn-ea"/>
            <a:cs typeface="+mn-cs"/>
          </a:endParaRPr>
        </a:p>
        <a:p>
          <a:r>
            <a:rPr lang="en-US" sz="1000" u="none">
              <a:effectLst/>
              <a:latin typeface="+mn-lt"/>
              <a:ea typeface="+mn-ea"/>
              <a:cs typeface="+mn-cs"/>
            </a:rPr>
            <a:t/>
          </a:r>
          <a:br>
            <a:rPr lang="en-US" sz="1000" u="none">
              <a:effectLst/>
              <a:latin typeface="+mn-lt"/>
              <a:ea typeface="+mn-ea"/>
              <a:cs typeface="+mn-cs"/>
            </a:rPr>
          </a:br>
          <a:r>
            <a:rPr lang="en-US" sz="1000" u="sng">
              <a:effectLst/>
              <a:latin typeface="+mn-lt"/>
              <a:ea typeface="+mn-ea"/>
              <a:cs typeface="+mn-cs"/>
            </a:rPr>
            <a:t>Literature</a:t>
          </a:r>
          <a:endParaRPr lang="en-US" sz="1000">
            <a:effectLst/>
            <a:latin typeface="+mn-lt"/>
            <a:ea typeface="+mn-ea"/>
            <a:cs typeface="+mn-cs"/>
          </a:endParaRPr>
        </a:p>
        <a:p>
          <a:r>
            <a:rPr lang="en-US" sz="1000">
              <a:effectLst/>
              <a:latin typeface="+mn-lt"/>
              <a:ea typeface="+mn-ea"/>
              <a:cs typeface="+mn-cs"/>
            </a:rPr>
            <a:t>Altschuler J, et al., “Estimating a Reasonable Patient Panel Size for Primary Care Physicians With Team-Based Task Delegation,” </a:t>
          </a:r>
          <a:r>
            <a:rPr lang="en-US" sz="1000" i="1">
              <a:effectLst/>
              <a:latin typeface="+mn-lt"/>
              <a:ea typeface="+mn-ea"/>
              <a:cs typeface="+mn-cs"/>
            </a:rPr>
            <a:t>Ann Fam Med.</a:t>
          </a:r>
          <a:r>
            <a:rPr lang="en-US" sz="1000">
              <a:effectLst/>
              <a:latin typeface="+mn-lt"/>
              <a:ea typeface="+mn-ea"/>
              <a:cs typeface="+mn-cs"/>
            </a:rPr>
            <a:t>, 2012, 10(5): 396-400;</a:t>
          </a:r>
          <a:br>
            <a:rPr lang="en-US" sz="1000">
              <a:effectLst/>
              <a:latin typeface="+mn-lt"/>
              <a:ea typeface="+mn-ea"/>
              <a:cs typeface="+mn-cs"/>
            </a:rPr>
          </a:br>
          <a:endParaRPr lang="en-US" sz="1000">
            <a:effectLst/>
            <a:latin typeface="+mn-lt"/>
            <a:ea typeface="+mn-ea"/>
            <a:cs typeface="+mn-cs"/>
          </a:endParaRPr>
        </a:p>
        <a:p>
          <a:r>
            <a:rPr lang="en-US" sz="1000">
              <a:effectLst/>
              <a:latin typeface="+mn-lt"/>
              <a:ea typeface="+mn-ea"/>
              <a:cs typeface="+mn-cs"/>
            </a:rPr>
            <a:t>Chen C, et al., “The Kaiser Permanente Electronic Health Record: Transforming and Streamlining Modalities of Care,” </a:t>
          </a:r>
          <a:r>
            <a:rPr lang="en-US" sz="1000" i="1">
              <a:effectLst/>
              <a:latin typeface="+mn-lt"/>
              <a:ea typeface="+mn-ea"/>
              <a:cs typeface="+mn-cs"/>
            </a:rPr>
            <a:t>Health Affairs</a:t>
          </a:r>
          <a:r>
            <a:rPr lang="en-US" sz="1000">
              <a:effectLst/>
              <a:latin typeface="+mn-lt"/>
              <a:ea typeface="+mn-ea"/>
              <a:cs typeface="+mn-cs"/>
            </a:rPr>
            <a:t>, 2009, 28(2): 323-333;</a:t>
          </a:r>
          <a:br>
            <a:rPr lang="en-US" sz="1000">
              <a:effectLst/>
              <a:latin typeface="+mn-lt"/>
              <a:ea typeface="+mn-ea"/>
              <a:cs typeface="+mn-cs"/>
            </a:rPr>
          </a:br>
          <a:endParaRPr lang="en-US" sz="1000">
            <a:effectLst/>
            <a:latin typeface="+mn-lt"/>
            <a:ea typeface="+mn-ea"/>
            <a:cs typeface="+mn-cs"/>
          </a:endParaRPr>
        </a:p>
        <a:p>
          <a:r>
            <a:rPr lang="en-US" sz="1000">
              <a:effectLst/>
              <a:latin typeface="+mn-lt"/>
              <a:ea typeface="+mn-ea"/>
              <a:cs typeface="+mn-cs"/>
            </a:rPr>
            <a:t>Green LV, et al., “Primary Care Physician Shortages Could Be Eliminated Through Use of Teams, Nonphysicians, And Electronic Communication,” </a:t>
          </a:r>
          <a:r>
            <a:rPr lang="en-US" sz="1000" i="1">
              <a:effectLst/>
              <a:latin typeface="+mn-lt"/>
              <a:ea typeface="+mn-ea"/>
              <a:cs typeface="+mn-cs"/>
            </a:rPr>
            <a:t>Health Affairs</a:t>
          </a:r>
          <a:r>
            <a:rPr lang="en-US" sz="1000">
              <a:effectLst/>
              <a:latin typeface="+mn-lt"/>
              <a:ea typeface="+mn-ea"/>
              <a:cs typeface="+mn-cs"/>
            </a:rPr>
            <a:t>, 2013, 32(1): 11-19; </a:t>
          </a:r>
          <a:br>
            <a:rPr lang="en-US" sz="1000">
              <a:effectLst/>
              <a:latin typeface="+mn-lt"/>
              <a:ea typeface="+mn-ea"/>
              <a:cs typeface="+mn-cs"/>
            </a:rPr>
          </a:br>
          <a:endParaRPr lang="en-US" sz="1000">
            <a:effectLst/>
            <a:latin typeface="+mn-lt"/>
            <a:ea typeface="+mn-ea"/>
            <a:cs typeface="+mn-cs"/>
          </a:endParaRPr>
        </a:p>
        <a:p>
          <a:r>
            <a:rPr lang="en-US" sz="1000">
              <a:effectLst/>
              <a:latin typeface="+mn-lt"/>
              <a:ea typeface="+mn-ea"/>
              <a:cs typeface="+mn-cs"/>
            </a:rPr>
            <a:t>Hollingsworth JM, et al., “Specialty Care and the Patient-Centered Medical Home,”</a:t>
          </a:r>
          <a:r>
            <a:rPr lang="en-US" sz="1000" baseline="0">
              <a:effectLst/>
              <a:latin typeface="+mn-lt"/>
              <a:ea typeface="+mn-ea"/>
              <a:cs typeface="+mn-cs"/>
            </a:rPr>
            <a:t> </a:t>
          </a:r>
          <a:r>
            <a:rPr lang="en-US" sz="1000" i="1">
              <a:effectLst/>
              <a:latin typeface="+mn-lt"/>
              <a:ea typeface="+mn-ea"/>
              <a:cs typeface="+mn-cs"/>
            </a:rPr>
            <a:t>Med Care.</a:t>
          </a:r>
          <a:r>
            <a:rPr lang="en-US" sz="1000">
              <a:effectLst/>
              <a:latin typeface="+mn-lt"/>
              <a:ea typeface="+mn-ea"/>
              <a:cs typeface="+mn-cs"/>
            </a:rPr>
            <a:t>, 2011, 49(1): 4-9. </a:t>
          </a:r>
        </a:p>
        <a:p>
          <a:pPr marL="0" marR="0" indent="0" defTabSz="914400" eaLnBrk="1" fontAlgn="auto" latinLnBrk="0" hangingPunct="1">
            <a:lnSpc>
              <a:spcPct val="100000"/>
            </a:lnSpc>
            <a:spcBef>
              <a:spcPts val="500"/>
            </a:spcBef>
            <a:spcAft>
              <a:spcPts val="0"/>
            </a:spcAft>
            <a:buClrTx/>
            <a:buSzTx/>
            <a:buFontTx/>
            <a:buNone/>
            <a:tabLst/>
          </a:pPr>
          <a:endParaRPr lang="en-US" sz="1000" b="0">
            <a:solidFill>
              <a:schemeClr val="tx1"/>
            </a:solidFill>
            <a:latin typeface="+mn-lt"/>
            <a:ea typeface="+mn-ea"/>
            <a:cs typeface="+mn-cs"/>
          </a:endParaRPr>
        </a:p>
      </xdr:txBody>
    </xdr:sp>
    <xdr:clientData/>
  </xdr:twoCellAnchor>
  <xdr:twoCellAnchor>
    <xdr:from>
      <xdr:col>3</xdr:col>
      <xdr:colOff>293340</xdr:colOff>
      <xdr:row>63</xdr:row>
      <xdr:rowOff>42238</xdr:rowOff>
    </xdr:from>
    <xdr:to>
      <xdr:col>14</xdr:col>
      <xdr:colOff>73959</xdr:colOff>
      <xdr:row>64</xdr:row>
      <xdr:rowOff>246530</xdr:rowOff>
    </xdr:to>
    <xdr:sp macro="" textlink="" fLocksText="0">
      <xdr:nvSpPr>
        <xdr:cNvPr id="11" name="TextBox 10"/>
        <xdr:cNvSpPr txBox="1"/>
      </xdr:nvSpPr>
      <xdr:spPr bwMode="gray">
        <a:xfrm>
          <a:off x="1357899" y="11461032"/>
          <a:ext cx="8095384" cy="462027"/>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000">
              <a:effectLst/>
              <a:latin typeface="+mn-lt"/>
              <a:ea typeface="+mn-ea"/>
              <a:cs typeface="+mn-cs"/>
            </a:rPr>
            <a:t>If you have additional questions or wish to learn more about the Advisory Board’s Population Health resources, please contact Hamza Hasan at </a:t>
          </a:r>
          <a:r>
            <a:rPr lang="en-US" sz="1000" u="sng">
              <a:effectLst/>
              <a:latin typeface="+mn-lt"/>
              <a:ea typeface="+mn-ea"/>
              <a:cs typeface="+mn-cs"/>
              <a:hlinkClick xmlns:r="http://schemas.openxmlformats.org/officeDocument/2006/relationships" r:id=""/>
            </a:rPr>
            <a:t>hasanh@advisory.com</a:t>
          </a:r>
          <a:r>
            <a:rPr lang="en-US" sz="1000" u="sng">
              <a:effectLst/>
              <a:latin typeface="+mn-lt"/>
              <a:ea typeface="+mn-ea"/>
              <a:cs typeface="+mn-cs"/>
            </a:rPr>
            <a:t>. </a:t>
          </a:r>
          <a:endParaRPr lang="en-US" sz="1000" b="1">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104774</xdr:colOff>
      <xdr:row>0</xdr:row>
      <xdr:rowOff>38099</xdr:rowOff>
    </xdr:from>
    <xdr:ext cx="3831344" cy="813818"/>
    <xdr:pic>
      <xdr:nvPicPr>
        <xdr:cNvPr id="2" name="Picture 1" descr="ABC_HCAB_Color.png"/>
        <xdr:cNvPicPr>
          <a:picLocks noChangeAspect="1"/>
        </xdr:cNvPicPr>
      </xdr:nvPicPr>
      <xdr:blipFill>
        <a:blip xmlns:r="http://schemas.openxmlformats.org/officeDocument/2006/relationships" r:embed="rId1" cstate="print"/>
        <a:stretch>
          <a:fillRect/>
        </a:stretch>
      </xdr:blipFill>
      <xdr:spPr>
        <a:xfrm>
          <a:off x="1169333" y="38099"/>
          <a:ext cx="3831344" cy="813818"/>
        </a:xfrm>
        <a:prstGeom prst="rect">
          <a:avLst/>
        </a:prstGeom>
      </xdr:spPr>
    </xdr:pic>
    <xdr:clientData/>
  </xdr:oneCellAnchor>
  <mc:AlternateContent xmlns:mc="http://schemas.openxmlformats.org/markup-compatibility/2006">
    <mc:Choice xmlns:a14="http://schemas.microsoft.com/office/drawing/2010/main" Requires="a14">
      <xdr:twoCellAnchor editAs="absolute">
        <xdr:from>
          <xdr:col>5</xdr:col>
          <xdr:colOff>285750</xdr:colOff>
          <xdr:row>26</xdr:row>
          <xdr:rowOff>9525</xdr:rowOff>
        </xdr:from>
        <xdr:to>
          <xdr:col>5</xdr:col>
          <xdr:colOff>581025</xdr:colOff>
          <xdr:row>30</xdr:row>
          <xdr:rowOff>123825</xdr:rowOff>
        </xdr:to>
        <xdr:sp macro="" textlink="">
          <xdr:nvSpPr>
            <xdr:cNvPr id="16387" name="ScrollBar2" hidden="1">
              <a:extLst>
                <a:ext uri="{63B3BB69-23CF-44E3-9099-C40C66FF867C}">
                  <a14:compatExt spid="_x0000_s16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285750</xdr:colOff>
          <xdr:row>26</xdr:row>
          <xdr:rowOff>9525</xdr:rowOff>
        </xdr:from>
        <xdr:to>
          <xdr:col>6</xdr:col>
          <xdr:colOff>581025</xdr:colOff>
          <xdr:row>30</xdr:row>
          <xdr:rowOff>142875</xdr:rowOff>
        </xdr:to>
        <xdr:sp macro="" textlink="">
          <xdr:nvSpPr>
            <xdr:cNvPr id="16388" name="ScrollBar3" hidden="1">
              <a:extLst>
                <a:ext uri="{63B3BB69-23CF-44E3-9099-C40C66FF867C}">
                  <a14:compatExt spid="_x0000_s16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323850</xdr:colOff>
          <xdr:row>26</xdr:row>
          <xdr:rowOff>9525</xdr:rowOff>
        </xdr:from>
        <xdr:to>
          <xdr:col>7</xdr:col>
          <xdr:colOff>619125</xdr:colOff>
          <xdr:row>30</xdr:row>
          <xdr:rowOff>142875</xdr:rowOff>
        </xdr:to>
        <xdr:sp macro="" textlink="">
          <xdr:nvSpPr>
            <xdr:cNvPr id="16389" name="ScrollBar4" hidden="1">
              <a:extLst>
                <a:ext uri="{63B3BB69-23CF-44E3-9099-C40C66FF867C}">
                  <a14:compatExt spid="_x0000_s16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323850</xdr:colOff>
          <xdr:row>26</xdr:row>
          <xdr:rowOff>9525</xdr:rowOff>
        </xdr:from>
        <xdr:to>
          <xdr:col>8</xdr:col>
          <xdr:colOff>619125</xdr:colOff>
          <xdr:row>30</xdr:row>
          <xdr:rowOff>142875</xdr:rowOff>
        </xdr:to>
        <xdr:sp macro="" textlink="">
          <xdr:nvSpPr>
            <xdr:cNvPr id="16390" name="ScrollBar5" hidden="1">
              <a:extLst>
                <a:ext uri="{63B3BB69-23CF-44E3-9099-C40C66FF867C}">
                  <a14:compatExt spid="_x0000_s16390"/>
                </a:ext>
              </a:extLst>
            </xdr:cNvPr>
            <xdr:cNvSpPr/>
          </xdr:nvSpPr>
          <xdr:spPr>
            <a:xfrm>
              <a:off x="0" y="0"/>
              <a:ext cx="0" cy="0"/>
            </a:xfrm>
            <a:prstGeom prst="rect">
              <a:avLst/>
            </a:prstGeom>
          </xdr:spPr>
        </xdr:sp>
        <xdr:clientData/>
      </xdr:twoCellAnchor>
    </mc:Choice>
    <mc:Fallback/>
  </mc:AlternateContent>
  <xdr:twoCellAnchor editAs="oneCell">
    <xdr:from>
      <xdr:col>9</xdr:col>
      <xdr:colOff>73390</xdr:colOff>
      <xdr:row>32</xdr:row>
      <xdr:rowOff>62192</xdr:rowOff>
    </xdr:from>
    <xdr:to>
      <xdr:col>9</xdr:col>
      <xdr:colOff>228032</xdr:colOff>
      <xdr:row>32</xdr:row>
      <xdr:rowOff>200025</xdr:rowOff>
    </xdr:to>
    <xdr:pic>
      <xdr:nvPicPr>
        <xdr:cNvPr id="16" name="Picture 170">
          <a:hlinkClick xmlns:r="http://schemas.openxmlformats.org/officeDocument/2006/relationships" r:id="rId2" tooltip="Click here for more information"/>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6912" t="7800" r="51627" b="90083"/>
        <a:stretch>
          <a:fillRect/>
        </a:stretch>
      </xdr:blipFill>
      <xdr:spPr bwMode="auto">
        <a:xfrm>
          <a:off x="5635990" y="7939367"/>
          <a:ext cx="154642" cy="137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355787</xdr:colOff>
      <xdr:row>20</xdr:row>
      <xdr:rowOff>293594</xdr:rowOff>
    </xdr:from>
    <xdr:to>
      <xdr:col>5</xdr:col>
      <xdr:colOff>510988</xdr:colOff>
      <xdr:row>20</xdr:row>
      <xdr:rowOff>438557</xdr:rowOff>
    </xdr:to>
    <xdr:pic>
      <xdr:nvPicPr>
        <xdr:cNvPr id="17" name="Picture 170">
          <a:hlinkClick xmlns:r="http://schemas.openxmlformats.org/officeDocument/2006/relationships" r:id="rId4" tooltip="Click here for more information"/>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6912" t="7800" r="51627" b="90083"/>
        <a:stretch>
          <a:fillRect/>
        </a:stretch>
      </xdr:blipFill>
      <xdr:spPr bwMode="auto">
        <a:xfrm>
          <a:off x="2289362" y="5198969"/>
          <a:ext cx="155201" cy="144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357187</xdr:colOff>
      <xdr:row>20</xdr:row>
      <xdr:rowOff>293594</xdr:rowOff>
    </xdr:from>
    <xdr:to>
      <xdr:col>6</xdr:col>
      <xdr:colOff>509587</xdr:colOff>
      <xdr:row>20</xdr:row>
      <xdr:rowOff>435910</xdr:rowOff>
    </xdr:to>
    <xdr:pic>
      <xdr:nvPicPr>
        <xdr:cNvPr id="18" name="Picture 170">
          <a:hlinkClick xmlns:r="http://schemas.openxmlformats.org/officeDocument/2006/relationships" r:id="rId5" tooltip="Click here for more information"/>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6912" t="7800" r="51627" b="90083"/>
        <a:stretch>
          <a:fillRect/>
        </a:stretch>
      </xdr:blipFill>
      <xdr:spPr bwMode="auto">
        <a:xfrm>
          <a:off x="3157537" y="5198969"/>
          <a:ext cx="152400" cy="142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392766</xdr:colOff>
      <xdr:row>20</xdr:row>
      <xdr:rowOff>293594</xdr:rowOff>
    </xdr:from>
    <xdr:to>
      <xdr:col>7</xdr:col>
      <xdr:colOff>550209</xdr:colOff>
      <xdr:row>20</xdr:row>
      <xdr:rowOff>438557</xdr:rowOff>
    </xdr:to>
    <xdr:pic>
      <xdr:nvPicPr>
        <xdr:cNvPr id="19" name="Picture 170">
          <a:hlinkClick xmlns:r="http://schemas.openxmlformats.org/officeDocument/2006/relationships" r:id="rId6" tooltip="Click here for more information"/>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6912" t="7800" r="51627" b="90083"/>
        <a:stretch>
          <a:fillRect/>
        </a:stretch>
      </xdr:blipFill>
      <xdr:spPr bwMode="auto">
        <a:xfrm>
          <a:off x="4069416" y="5198969"/>
          <a:ext cx="157443" cy="144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396128</xdr:colOff>
      <xdr:row>20</xdr:row>
      <xdr:rowOff>293594</xdr:rowOff>
    </xdr:from>
    <xdr:to>
      <xdr:col>8</xdr:col>
      <xdr:colOff>546847</xdr:colOff>
      <xdr:row>20</xdr:row>
      <xdr:rowOff>438557</xdr:rowOff>
    </xdr:to>
    <xdr:pic>
      <xdr:nvPicPr>
        <xdr:cNvPr id="20" name="Picture 170">
          <a:hlinkClick xmlns:r="http://schemas.openxmlformats.org/officeDocument/2006/relationships" r:id="rId7" tooltip="Click here for more information"/>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6912" t="7800" r="51627" b="90083"/>
        <a:stretch>
          <a:fillRect/>
        </a:stretch>
      </xdr:blipFill>
      <xdr:spPr bwMode="auto">
        <a:xfrm>
          <a:off x="5025278" y="5198969"/>
          <a:ext cx="150719" cy="144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75632</xdr:colOff>
      <xdr:row>14</xdr:row>
      <xdr:rowOff>55471</xdr:rowOff>
    </xdr:from>
    <xdr:to>
      <xdr:col>9</xdr:col>
      <xdr:colOff>228032</xdr:colOff>
      <xdr:row>14</xdr:row>
      <xdr:rowOff>198346</xdr:rowOff>
    </xdr:to>
    <xdr:pic>
      <xdr:nvPicPr>
        <xdr:cNvPr id="21" name="Picture 170">
          <a:hlinkClick xmlns:r="http://schemas.openxmlformats.org/officeDocument/2006/relationships" r:id="rId8" tooltip="Click here for more information"/>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6912" t="7800" r="51627" b="90083"/>
        <a:stretch>
          <a:fillRect/>
        </a:stretch>
      </xdr:blipFill>
      <xdr:spPr bwMode="auto">
        <a:xfrm>
          <a:off x="5638232" y="3808321"/>
          <a:ext cx="1524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75071</xdr:colOff>
      <xdr:row>9</xdr:row>
      <xdr:rowOff>44262</xdr:rowOff>
    </xdr:from>
    <xdr:to>
      <xdr:col>9</xdr:col>
      <xdr:colOff>228032</xdr:colOff>
      <xdr:row>9</xdr:row>
      <xdr:rowOff>187137</xdr:rowOff>
    </xdr:to>
    <xdr:pic>
      <xdr:nvPicPr>
        <xdr:cNvPr id="25" name="Picture 170">
          <a:hlinkClick xmlns:r="http://schemas.openxmlformats.org/officeDocument/2006/relationships" r:id="rId9" tooltip="Click here for more information"/>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6912" t="7800" r="51627" b="90083"/>
        <a:stretch>
          <a:fillRect/>
        </a:stretch>
      </xdr:blipFill>
      <xdr:spPr bwMode="auto">
        <a:xfrm>
          <a:off x="5637671" y="2711262"/>
          <a:ext cx="152961"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677638</xdr:colOff>
      <xdr:row>0</xdr:row>
      <xdr:rowOff>247650</xdr:rowOff>
    </xdr:from>
    <xdr:to>
      <xdr:col>17</xdr:col>
      <xdr:colOff>748395</xdr:colOff>
      <xdr:row>0</xdr:row>
      <xdr:rowOff>570484</xdr:rowOff>
    </xdr:to>
    <xdr:sp macro="" textlink="">
      <xdr:nvSpPr>
        <xdr:cNvPr id="26" name="Rounded Rectangle 25">
          <a:hlinkClick xmlns:r="http://schemas.openxmlformats.org/officeDocument/2006/relationships" r:id="rId10"/>
        </xdr:cNvPr>
        <xdr:cNvSpPr/>
      </xdr:nvSpPr>
      <xdr:spPr bwMode="gray">
        <a:xfrm>
          <a:off x="10529209" y="247650"/>
          <a:ext cx="914400" cy="322834"/>
        </a:xfrm>
        <a:prstGeom prst="roundRect">
          <a:avLst/>
        </a:prstGeom>
        <a:gradFill flip="none" rotWithShape="1">
          <a:gsLst>
            <a:gs pos="100000">
              <a:schemeClr val="accent6"/>
            </a:gs>
            <a:gs pos="0">
              <a:schemeClr val="accent6">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1000" b="1" cap="none" spc="0">
              <a:ln>
                <a:noFill/>
              </a:ln>
              <a:solidFill>
                <a:schemeClr val="bg1"/>
              </a:solidFill>
              <a:effectLst>
                <a:outerShdw blurRad="38100" dist="25400" dir="2700000" algn="tl" rotWithShape="0">
                  <a:schemeClr val="accent3">
                    <a:alpha val="40000"/>
                  </a:schemeClr>
                </a:outerShdw>
              </a:effectLst>
            </a:rPr>
            <a:t>&lt;&lt;Previous</a:t>
          </a:r>
          <a:endParaRPr lang="en-US" sz="110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editAs="oneCell">
    <xdr:from>
      <xdr:col>9</xdr:col>
      <xdr:colOff>75632</xdr:colOff>
      <xdr:row>6</xdr:row>
      <xdr:rowOff>41462</xdr:rowOff>
    </xdr:from>
    <xdr:to>
      <xdr:col>9</xdr:col>
      <xdr:colOff>228032</xdr:colOff>
      <xdr:row>6</xdr:row>
      <xdr:rowOff>184337</xdr:rowOff>
    </xdr:to>
    <xdr:pic>
      <xdr:nvPicPr>
        <xdr:cNvPr id="22" name="Picture 170">
          <a:hlinkClick xmlns:r="http://schemas.openxmlformats.org/officeDocument/2006/relationships" r:id="rId11" tooltip="Click here for more information"/>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6912" t="7800" r="51627" b="90083"/>
        <a:stretch>
          <a:fillRect/>
        </a:stretch>
      </xdr:blipFill>
      <xdr:spPr bwMode="auto">
        <a:xfrm>
          <a:off x="5638232" y="2051237"/>
          <a:ext cx="1524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10</xdr:col>
      <xdr:colOff>326971</xdr:colOff>
      <xdr:row>6</xdr:row>
      <xdr:rowOff>90767</xdr:rowOff>
    </xdr:from>
    <xdr:to>
      <xdr:col>18</xdr:col>
      <xdr:colOff>35618</xdr:colOff>
      <xdr:row>24</xdr:row>
      <xdr:rowOff>88525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twoCellAnchor>
  <xdr:twoCellAnchor>
    <xdr:from>
      <xdr:col>4</xdr:col>
      <xdr:colOff>257735</xdr:colOff>
      <xdr:row>2</xdr:row>
      <xdr:rowOff>123265</xdr:rowOff>
    </xdr:from>
    <xdr:to>
      <xdr:col>18</xdr:col>
      <xdr:colOff>224117</xdr:colOff>
      <xdr:row>5</xdr:row>
      <xdr:rowOff>201706</xdr:rowOff>
    </xdr:to>
    <xdr:sp macro="" textlink="">
      <xdr:nvSpPr>
        <xdr:cNvPr id="5" name="TextBox 4"/>
        <xdr:cNvSpPr txBox="1"/>
      </xdr:nvSpPr>
      <xdr:spPr bwMode="gray">
        <a:xfrm>
          <a:off x="1792941" y="1165412"/>
          <a:ext cx="9861176" cy="795618"/>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1100">
              <a:effectLst/>
              <a:latin typeface="+mn-lt"/>
              <a:ea typeface="+mn-ea"/>
              <a:cs typeface="+mn-cs"/>
            </a:rPr>
            <a:t>Please enter values in the grey cells below and use the sliders where appropriate to modify values or model various scenarios.  You may click the question mark icons for tips.  For more information and related Health Care Advisory Board resources, please see the Introduction page.</a:t>
          </a:r>
          <a:endParaRPr lang="en-US" sz="1000" b="0">
            <a:solidFill>
              <a:schemeClr val="tx1"/>
            </a:solidFill>
            <a:latin typeface="+mn-lt"/>
            <a:ea typeface="+mn-ea"/>
            <a:cs typeface="+mn-cs"/>
          </a:endParaRPr>
        </a:p>
      </xdr:txBody>
    </xdr:sp>
    <xdr:clientData/>
  </xdr:twoCellAnchor>
</xdr:wsDr>
</file>

<file path=xl/theme/theme1.xml><?xml version="1.0" encoding="utf-8"?>
<a:theme xmlns:a="http://schemas.openxmlformats.org/drawingml/2006/main" name="ABC_020513">
  <a:themeElements>
    <a:clrScheme name="ABC 2014">
      <a:dk1>
        <a:srgbClr val="333E48"/>
      </a:dk1>
      <a:lt1>
        <a:srgbClr val="FFFFFF"/>
      </a:lt1>
      <a:dk2>
        <a:srgbClr val="617685"/>
      </a:dk2>
      <a:lt2>
        <a:srgbClr val="DBE1E5"/>
      </a:lt2>
      <a:accent1>
        <a:srgbClr val="BEC9D0"/>
      </a:accent1>
      <a:accent2>
        <a:srgbClr val="899BA9"/>
      </a:accent2>
      <a:accent3>
        <a:srgbClr val="617685"/>
      </a:accent3>
      <a:accent4>
        <a:srgbClr val="333E48"/>
      </a:accent4>
      <a:accent5>
        <a:srgbClr val="000000"/>
      </a:accent5>
      <a:accent6>
        <a:srgbClr val="CF0A2C"/>
      </a:accent6>
      <a:hlink>
        <a:srgbClr val="0086B9"/>
      </a:hlink>
      <a:folHlink>
        <a:srgbClr val="CF0A2C"/>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noFill/>
        </a:ln>
      </a:spPr>
      <a:bodyPr rot="0" spcFirstLastPara="0" vertOverflow="overflow" horzOverflow="overflow" vert="horz" wrap="square" lIns="91440" tIns="45720" rIns="91440" bIns="45720" numCol="1" spcCol="0" rtlCol="0" fromWordArt="0" anchor="t" anchorCtr="0" forceAA="0" compatLnSpc="1">
        <a:prstTxWarp prst="textNoShape">
          <a:avLst/>
        </a:prstTxWarp>
        <a:noAutofit/>
      </a:bodyPr>
      <a:lstStyle>
        <a:defPPr algn="ctr">
          <a:spcBef>
            <a:spcPts val="500"/>
          </a:spcBef>
          <a:defRPr sz="10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3"/>
          </a:solidFill>
          <a:headEnd type="none"/>
          <a:tailEnd type="none"/>
        </a:ln>
      </a:spPr>
      <a:bodyPr/>
      <a:lstStyle/>
      <a:style>
        <a:lnRef idx="1">
          <a:schemeClr val="accent1"/>
        </a:lnRef>
        <a:fillRef idx="0">
          <a:schemeClr val="accent1"/>
        </a:fillRef>
        <a:effectRef idx="0">
          <a:schemeClr val="accent1"/>
        </a:effectRef>
        <a:fontRef idx="minor">
          <a:schemeClr val="tx1"/>
        </a:fontRef>
      </a:style>
    </a:lnDef>
    <a:txDef>
      <a:spPr bwMode="gray">
        <a:noFill/>
      </a:spPr>
      <a:bodyPr vertOverflow="clip" horzOverflow="clip" wrap="square" lIns="45720" rIns="45720" rtlCol="0" anchor="t">
        <a:noAutofit/>
      </a:bodyPr>
      <a:lstStyle>
        <a:defPPr marL="0" marR="0" indent="0" defTabSz="914400" eaLnBrk="1" fontAlgn="auto" latinLnBrk="0" hangingPunct="1">
          <a:lnSpc>
            <a:spcPct val="100000"/>
          </a:lnSpc>
          <a:spcBef>
            <a:spcPts val="500"/>
          </a:spcBef>
          <a:spcAft>
            <a:spcPts val="0"/>
          </a:spcAft>
          <a:buClrTx/>
          <a:buSzTx/>
          <a:buFontTx/>
          <a:buNone/>
          <a:tabLst/>
          <a:defRPr sz="1000" b="0">
            <a:solidFill>
              <a:schemeClr val="tx1"/>
            </a:solidFill>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2.emf"/><Relationship Id="rId4" Type="http://schemas.openxmlformats.org/officeDocument/2006/relationships/control" Target="../activeX/activeX1.xml"/><Relationship Id="rId9" Type="http://schemas.openxmlformats.org/officeDocument/2006/relationships/control" Target="../activeX/activeX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83"/>
  <sheetViews>
    <sheetView showGridLines="0" showRowColHeaders="0" tabSelected="1" zoomScaleNormal="100" workbookViewId="0"/>
  </sheetViews>
  <sheetFormatPr defaultColWidth="9.140625" defaultRowHeight="12.75" x14ac:dyDescent="0.2"/>
  <cols>
    <col min="1" max="2" width="5.42578125" style="3" customWidth="1"/>
    <col min="3" max="3" width="5.28515625" style="3" customWidth="1"/>
    <col min="4" max="4" width="34" style="3" customWidth="1"/>
    <col min="5" max="14" width="9.140625" style="3"/>
    <col min="15" max="15" width="7.28515625" style="3" customWidth="1"/>
    <col min="16" max="16" width="6.85546875" style="3" customWidth="1"/>
    <col min="17" max="16384" width="9.140625" style="3"/>
  </cols>
  <sheetData>
    <row r="1" spans="1:16" s="1" customFormat="1" ht="65.099999999999994" customHeight="1" x14ac:dyDescent="0.2">
      <c r="D1" s="67"/>
      <c r="E1" s="68"/>
      <c r="F1" s="68"/>
      <c r="G1" s="68"/>
      <c r="H1" s="68"/>
      <c r="I1" s="68"/>
      <c r="J1" s="68"/>
      <c r="K1" s="68"/>
      <c r="L1" s="68"/>
      <c r="M1" s="68"/>
      <c r="N1" s="68"/>
      <c r="O1" s="69"/>
      <c r="P1" s="70"/>
    </row>
    <row r="2" spans="1:16" s="1" customFormat="1" ht="18" customHeight="1" x14ac:dyDescent="0.2">
      <c r="C2" s="30"/>
      <c r="D2" s="152" t="s">
        <v>38</v>
      </c>
      <c r="E2" s="153"/>
      <c r="F2" s="153"/>
      <c r="G2" s="153"/>
      <c r="H2" s="153"/>
      <c r="I2" s="153"/>
      <c r="J2" s="153"/>
      <c r="K2" s="153"/>
      <c r="L2" s="153"/>
      <c r="M2" s="153"/>
      <c r="N2" s="153"/>
      <c r="O2" s="153"/>
      <c r="P2" s="154"/>
    </row>
    <row r="3" spans="1:16" s="2" customFormat="1" x14ac:dyDescent="0.2">
      <c r="C3" s="9"/>
      <c r="D3" s="71"/>
      <c r="E3" s="9"/>
      <c r="F3" s="9"/>
      <c r="G3" s="9"/>
      <c r="H3" s="9"/>
      <c r="I3" s="9"/>
      <c r="J3" s="9"/>
      <c r="K3" s="9"/>
      <c r="L3" s="9"/>
      <c r="M3" s="9"/>
      <c r="N3" s="9"/>
      <c r="O3" s="9"/>
      <c r="P3" s="32"/>
    </row>
    <row r="4" spans="1:16" ht="12.75" customHeight="1" x14ac:dyDescent="0.2">
      <c r="A4" s="54"/>
      <c r="B4" s="54"/>
      <c r="C4" s="66"/>
      <c r="D4" s="162" t="s">
        <v>32</v>
      </c>
      <c r="E4" s="163"/>
      <c r="F4" s="7"/>
      <c r="G4" s="7"/>
      <c r="H4" s="7"/>
      <c r="I4" s="7"/>
      <c r="J4" s="7"/>
      <c r="K4" s="7"/>
      <c r="L4" s="7"/>
      <c r="M4" s="7"/>
      <c r="N4" s="7"/>
      <c r="O4" s="7"/>
      <c r="P4" s="19"/>
    </row>
    <row r="5" spans="1:16" ht="14.25" customHeight="1" x14ac:dyDescent="0.25">
      <c r="A5" s="156" t="s">
        <v>40</v>
      </c>
      <c r="B5" s="157"/>
      <c r="C5" s="157"/>
      <c r="D5" s="162"/>
      <c r="E5" s="163"/>
      <c r="F5" s="7"/>
      <c r="G5" s="7"/>
      <c r="H5" s="7"/>
      <c r="I5" s="7"/>
      <c r="J5" s="7"/>
      <c r="K5" s="7"/>
      <c r="L5" s="5"/>
      <c r="M5" s="7"/>
      <c r="N5" s="7"/>
      <c r="O5" s="7"/>
      <c r="P5" s="19"/>
    </row>
    <row r="6" spans="1:16" x14ac:dyDescent="0.2">
      <c r="A6" s="158"/>
      <c r="B6" s="158"/>
      <c r="C6" s="158"/>
      <c r="D6" s="72"/>
      <c r="E6" s="4"/>
      <c r="F6" s="7"/>
      <c r="G6" s="7"/>
      <c r="H6" s="7"/>
      <c r="I6" s="7"/>
      <c r="J6" s="7"/>
      <c r="K6" s="7"/>
      <c r="L6" s="7"/>
      <c r="M6" s="7"/>
      <c r="N6" s="7"/>
      <c r="O6" s="7"/>
      <c r="P6" s="19"/>
    </row>
    <row r="7" spans="1:16" ht="18" customHeight="1" x14ac:dyDescent="0.2">
      <c r="A7" s="144"/>
      <c r="B7" s="145"/>
      <c r="C7" s="145"/>
      <c r="D7" s="73"/>
      <c r="E7" s="6"/>
      <c r="F7" s="7"/>
      <c r="G7" s="7"/>
      <c r="H7" s="7"/>
      <c r="I7" s="7"/>
      <c r="J7" s="7"/>
      <c r="K7" s="7"/>
      <c r="L7" s="7"/>
      <c r="M7" s="7"/>
      <c r="N7" s="7"/>
      <c r="O7" s="7"/>
      <c r="P7" s="19"/>
    </row>
    <row r="8" spans="1:16" s="7" customFormat="1" ht="12" customHeight="1" x14ac:dyDescent="0.2">
      <c r="A8" s="159" t="s">
        <v>36</v>
      </c>
      <c r="B8" s="160"/>
      <c r="C8" s="160"/>
      <c r="D8" s="74"/>
      <c r="E8" s="8"/>
      <c r="P8" s="19"/>
    </row>
    <row r="9" spans="1:16" s="7" customFormat="1" ht="19.5" customHeight="1" x14ac:dyDescent="0.2">
      <c r="A9" s="161"/>
      <c r="B9" s="161"/>
      <c r="C9" s="161"/>
      <c r="D9" s="74"/>
      <c r="E9" s="8"/>
      <c r="P9" s="19"/>
    </row>
    <row r="10" spans="1:16" s="7" customFormat="1" ht="18" customHeight="1" x14ac:dyDescent="0.2">
      <c r="D10" s="74"/>
      <c r="E10" s="8"/>
      <c r="P10" s="19"/>
    </row>
    <row r="11" spans="1:16" s="7" customFormat="1" ht="18" customHeight="1" x14ac:dyDescent="0.2">
      <c r="D11" s="74"/>
      <c r="E11" s="8"/>
      <c r="P11" s="19"/>
    </row>
    <row r="12" spans="1:16" ht="20.25" customHeight="1" x14ac:dyDescent="0.2">
      <c r="D12" s="18"/>
      <c r="E12" s="7"/>
      <c r="F12" s="7"/>
      <c r="G12" s="7"/>
      <c r="H12" s="7"/>
      <c r="I12" s="7"/>
      <c r="J12" s="7"/>
      <c r="K12" s="7"/>
      <c r="L12" s="7"/>
      <c r="M12" s="7"/>
      <c r="N12" s="7"/>
      <c r="O12" s="7"/>
      <c r="P12" s="19"/>
    </row>
    <row r="13" spans="1:16" ht="15.75" customHeight="1" x14ac:dyDescent="0.2">
      <c r="D13" s="18"/>
      <c r="E13" s="7"/>
      <c r="F13" s="7"/>
      <c r="G13" s="7"/>
      <c r="H13" s="7"/>
      <c r="I13" s="7"/>
      <c r="J13" s="7"/>
      <c r="K13" s="7"/>
      <c r="L13" s="7"/>
      <c r="M13" s="7"/>
      <c r="N13" s="7"/>
      <c r="O13" s="7"/>
      <c r="P13" s="19"/>
    </row>
    <row r="14" spans="1:16" x14ac:dyDescent="0.2">
      <c r="A14" s="15"/>
      <c r="B14" s="15"/>
      <c r="C14" s="15"/>
      <c r="D14" s="18"/>
      <c r="E14" s="7"/>
      <c r="F14" s="7"/>
      <c r="G14" s="7"/>
      <c r="H14" s="7"/>
      <c r="I14" s="7"/>
      <c r="J14" s="7"/>
      <c r="K14" s="7"/>
      <c r="L14" s="7"/>
      <c r="M14" s="7"/>
      <c r="N14" s="7"/>
      <c r="O14" s="7"/>
      <c r="P14" s="19"/>
    </row>
    <row r="15" spans="1:16" x14ac:dyDescent="0.2">
      <c r="A15" s="15"/>
      <c r="B15" s="15"/>
      <c r="C15" s="15"/>
      <c r="D15" s="18"/>
      <c r="E15" s="7"/>
      <c r="F15" s="7"/>
      <c r="G15" s="7"/>
      <c r="H15" s="7"/>
      <c r="I15" s="7"/>
      <c r="J15" s="7"/>
      <c r="K15" s="7"/>
      <c r="L15" s="7"/>
      <c r="M15" s="7"/>
      <c r="N15" s="7"/>
      <c r="O15" s="7"/>
      <c r="P15" s="19"/>
    </row>
    <row r="16" spans="1:16" x14ac:dyDescent="0.2">
      <c r="D16" s="18"/>
      <c r="E16" s="7"/>
      <c r="F16" s="7"/>
      <c r="G16" s="7"/>
      <c r="H16" s="7"/>
      <c r="I16" s="7"/>
      <c r="J16" s="7"/>
      <c r="K16" s="7"/>
      <c r="L16" s="7"/>
      <c r="M16" s="7"/>
      <c r="N16" s="7"/>
      <c r="O16" s="7"/>
      <c r="P16" s="19"/>
    </row>
    <row r="17" spans="4:16" x14ac:dyDescent="0.2">
      <c r="D17" s="18"/>
      <c r="E17" s="7"/>
      <c r="F17" s="7"/>
      <c r="G17" s="7"/>
      <c r="H17" s="7"/>
      <c r="I17" s="7"/>
      <c r="J17" s="7"/>
      <c r="K17" s="7"/>
      <c r="L17" s="7"/>
      <c r="M17" s="7"/>
      <c r="N17" s="7"/>
      <c r="O17" s="7"/>
      <c r="P17" s="19"/>
    </row>
    <row r="18" spans="4:16" x14ac:dyDescent="0.2">
      <c r="D18" s="18"/>
      <c r="E18" s="7"/>
      <c r="F18" s="7"/>
      <c r="G18" s="7"/>
      <c r="H18" s="7"/>
      <c r="I18" s="7"/>
      <c r="J18" s="7"/>
      <c r="K18" s="7"/>
      <c r="L18" s="7"/>
      <c r="M18" s="7"/>
      <c r="N18" s="7"/>
      <c r="O18" s="7"/>
      <c r="P18" s="19"/>
    </row>
    <row r="19" spans="4:16" x14ac:dyDescent="0.2">
      <c r="D19" s="18"/>
      <c r="E19" s="7"/>
      <c r="F19" s="7"/>
      <c r="G19" s="7"/>
      <c r="H19" s="7"/>
      <c r="I19" s="7"/>
      <c r="J19" s="7"/>
      <c r="K19" s="7"/>
      <c r="L19" s="7"/>
      <c r="M19" s="7"/>
      <c r="N19" s="7"/>
      <c r="O19" s="7"/>
      <c r="P19" s="19"/>
    </row>
    <row r="20" spans="4:16" x14ac:dyDescent="0.2">
      <c r="D20" s="18"/>
      <c r="E20" s="7"/>
      <c r="F20" s="7"/>
      <c r="G20" s="7"/>
      <c r="H20" s="7"/>
      <c r="I20" s="7"/>
      <c r="J20" s="7"/>
      <c r="K20" s="7"/>
      <c r="L20" s="7"/>
      <c r="M20" s="7"/>
      <c r="N20" s="7"/>
      <c r="O20" s="7"/>
      <c r="P20" s="19"/>
    </row>
    <row r="21" spans="4:16" x14ac:dyDescent="0.2">
      <c r="D21" s="18"/>
      <c r="E21" s="7"/>
      <c r="F21" s="7"/>
      <c r="G21" s="7"/>
      <c r="H21" s="7"/>
      <c r="I21" s="7"/>
      <c r="J21" s="7"/>
      <c r="K21" s="7"/>
      <c r="L21" s="7"/>
      <c r="M21" s="7"/>
      <c r="N21" s="7"/>
      <c r="O21" s="7"/>
      <c r="P21" s="19"/>
    </row>
    <row r="22" spans="4:16" x14ac:dyDescent="0.2">
      <c r="D22" s="18"/>
      <c r="E22" s="7"/>
      <c r="F22" s="7"/>
      <c r="G22" s="7"/>
      <c r="H22" s="7"/>
      <c r="I22" s="7"/>
      <c r="J22" s="7"/>
      <c r="K22" s="7"/>
      <c r="L22" s="7"/>
      <c r="M22" s="7"/>
      <c r="N22" s="7"/>
      <c r="O22" s="7"/>
      <c r="P22" s="19"/>
    </row>
    <row r="23" spans="4:16" x14ac:dyDescent="0.2">
      <c r="D23" s="18"/>
      <c r="E23" s="7"/>
      <c r="F23" s="7"/>
      <c r="G23" s="7"/>
      <c r="H23" s="7"/>
      <c r="I23" s="7"/>
      <c r="J23" s="7"/>
      <c r="K23" s="7"/>
      <c r="L23" s="7"/>
      <c r="M23" s="7"/>
      <c r="N23" s="7"/>
      <c r="O23" s="7"/>
      <c r="P23" s="19"/>
    </row>
    <row r="24" spans="4:16" x14ac:dyDescent="0.2">
      <c r="D24" s="18"/>
      <c r="E24" s="7"/>
      <c r="F24" s="7"/>
      <c r="G24" s="7"/>
      <c r="H24" s="7"/>
      <c r="I24" s="7"/>
      <c r="J24" s="7"/>
      <c r="K24" s="7"/>
      <c r="L24" s="7"/>
      <c r="M24" s="7"/>
      <c r="N24" s="7"/>
      <c r="O24" s="7"/>
      <c r="P24" s="19"/>
    </row>
    <row r="25" spans="4:16" x14ac:dyDescent="0.2">
      <c r="D25" s="18"/>
      <c r="E25" s="7"/>
      <c r="F25" s="7"/>
      <c r="G25" s="7"/>
      <c r="H25" s="7"/>
      <c r="I25" s="7"/>
      <c r="J25" s="7"/>
      <c r="K25" s="7"/>
      <c r="L25" s="7"/>
      <c r="M25" s="7"/>
      <c r="N25" s="7"/>
      <c r="O25" s="7"/>
      <c r="P25" s="19"/>
    </row>
    <row r="26" spans="4:16" x14ac:dyDescent="0.2">
      <c r="D26" s="18"/>
      <c r="E26" s="7"/>
      <c r="F26" s="7"/>
      <c r="G26" s="7"/>
      <c r="H26" s="7"/>
      <c r="I26" s="7"/>
      <c r="J26" s="7"/>
      <c r="K26" s="7"/>
      <c r="L26" s="7"/>
      <c r="M26" s="7"/>
      <c r="N26" s="7"/>
      <c r="O26" s="7"/>
      <c r="P26" s="19"/>
    </row>
    <row r="27" spans="4:16" x14ac:dyDescent="0.2">
      <c r="D27" s="18"/>
      <c r="E27" s="7"/>
      <c r="F27" s="7"/>
      <c r="G27" s="7"/>
      <c r="H27" s="7"/>
      <c r="I27" s="7"/>
      <c r="J27" s="7"/>
      <c r="K27" s="7"/>
      <c r="L27" s="7"/>
      <c r="M27" s="7"/>
      <c r="N27" s="7"/>
      <c r="O27" s="7"/>
      <c r="P27" s="19"/>
    </row>
    <row r="28" spans="4:16" x14ac:dyDescent="0.2">
      <c r="D28" s="18"/>
      <c r="E28" s="7"/>
      <c r="F28" s="7"/>
      <c r="G28" s="7"/>
      <c r="H28" s="7"/>
      <c r="I28" s="7"/>
      <c r="J28" s="7"/>
      <c r="K28" s="7"/>
      <c r="L28" s="7"/>
      <c r="M28" s="7"/>
      <c r="N28" s="7"/>
      <c r="O28" s="7"/>
      <c r="P28" s="19"/>
    </row>
    <row r="29" spans="4:16" x14ac:dyDescent="0.2">
      <c r="D29" s="18"/>
      <c r="E29" s="7"/>
      <c r="F29" s="7"/>
      <c r="G29" s="7"/>
      <c r="H29" s="7"/>
      <c r="I29" s="7"/>
      <c r="J29" s="7"/>
      <c r="K29" s="7"/>
      <c r="L29" s="7"/>
      <c r="M29" s="7"/>
      <c r="N29" s="7"/>
      <c r="O29" s="7"/>
      <c r="P29" s="19"/>
    </row>
    <row r="30" spans="4:16" x14ac:dyDescent="0.2">
      <c r="D30" s="155"/>
      <c r="E30" s="7"/>
      <c r="F30" s="7"/>
      <c r="G30" s="7"/>
      <c r="H30" s="7"/>
      <c r="I30" s="7"/>
      <c r="J30" s="7"/>
      <c r="K30" s="7"/>
      <c r="L30" s="7"/>
      <c r="M30" s="7"/>
      <c r="N30" s="7"/>
      <c r="O30" s="7"/>
      <c r="P30" s="19"/>
    </row>
    <row r="31" spans="4:16" x14ac:dyDescent="0.2">
      <c r="D31" s="155"/>
      <c r="E31" s="7"/>
      <c r="F31" s="7"/>
      <c r="G31" s="7"/>
      <c r="H31" s="7"/>
      <c r="I31" s="7"/>
      <c r="J31" s="7"/>
      <c r="K31" s="7"/>
      <c r="L31" s="7"/>
      <c r="M31" s="7"/>
      <c r="N31" s="7"/>
      <c r="O31" s="7"/>
      <c r="P31" s="19"/>
    </row>
    <row r="32" spans="4:16" x14ac:dyDescent="0.2">
      <c r="D32" s="18"/>
      <c r="E32" s="7"/>
      <c r="F32" s="7"/>
      <c r="G32" s="7"/>
      <c r="H32" s="7"/>
      <c r="I32" s="7"/>
      <c r="J32" s="7"/>
      <c r="K32" s="7"/>
      <c r="L32" s="7"/>
      <c r="M32" s="7"/>
      <c r="N32" s="7"/>
      <c r="O32" s="7"/>
      <c r="P32" s="19"/>
    </row>
    <row r="33" spans="3:16" x14ac:dyDescent="0.2">
      <c r="D33" s="18"/>
      <c r="E33" s="7"/>
      <c r="F33" s="7"/>
      <c r="G33" s="7"/>
      <c r="H33" s="7"/>
      <c r="I33" s="7"/>
      <c r="J33" s="7"/>
      <c r="K33" s="7"/>
      <c r="L33" s="7"/>
      <c r="M33" s="7"/>
      <c r="N33" s="7"/>
      <c r="O33" s="7"/>
      <c r="P33" s="19"/>
    </row>
    <row r="34" spans="3:16" x14ac:dyDescent="0.2">
      <c r="D34" s="18"/>
      <c r="E34" s="7"/>
      <c r="F34" s="7"/>
      <c r="G34" s="7"/>
      <c r="H34" s="7"/>
      <c r="I34" s="7"/>
      <c r="J34" s="7"/>
      <c r="K34" s="7"/>
      <c r="L34" s="7"/>
      <c r="M34" s="7"/>
      <c r="N34" s="7"/>
      <c r="O34" s="7"/>
      <c r="P34" s="19"/>
    </row>
    <row r="35" spans="3:16" ht="12.75" customHeight="1" x14ac:dyDescent="0.2">
      <c r="D35" s="148" t="s">
        <v>35</v>
      </c>
      <c r="E35" s="149"/>
      <c r="F35" s="7"/>
      <c r="G35" s="7"/>
      <c r="H35" s="7"/>
      <c r="I35" s="7"/>
      <c r="J35" s="7"/>
      <c r="K35" s="7"/>
      <c r="L35" s="7"/>
      <c r="M35" s="7"/>
      <c r="N35" s="7"/>
      <c r="O35" s="7"/>
      <c r="P35" s="19"/>
    </row>
    <row r="36" spans="3:16" ht="12.75" customHeight="1" x14ac:dyDescent="0.2">
      <c r="D36" s="148"/>
      <c r="E36" s="149"/>
      <c r="F36" s="7"/>
      <c r="G36" s="7"/>
      <c r="H36" s="7"/>
      <c r="I36" s="7"/>
      <c r="J36" s="7"/>
      <c r="K36" s="7"/>
      <c r="L36" s="7"/>
      <c r="M36" s="7"/>
      <c r="N36" s="7"/>
      <c r="O36" s="7"/>
      <c r="P36" s="19"/>
    </row>
    <row r="37" spans="3:16" ht="21.75" customHeight="1" x14ac:dyDescent="0.2">
      <c r="D37" s="75"/>
      <c r="E37" s="7"/>
      <c r="F37" s="7"/>
      <c r="G37" s="7"/>
      <c r="H37" s="7"/>
      <c r="I37" s="7"/>
      <c r="J37" s="7"/>
      <c r="K37" s="7"/>
      <c r="L37" s="7"/>
      <c r="M37" s="7"/>
      <c r="N37" s="7"/>
      <c r="O37" s="7"/>
      <c r="P37" s="19"/>
    </row>
    <row r="38" spans="3:16" ht="18" x14ac:dyDescent="0.25">
      <c r="D38" s="76"/>
      <c r="E38" s="7"/>
      <c r="F38" s="7"/>
      <c r="G38" s="7"/>
      <c r="H38" s="7"/>
      <c r="I38" s="7"/>
      <c r="J38" s="7"/>
      <c r="K38" s="7"/>
      <c r="L38" s="7"/>
      <c r="M38" s="7"/>
      <c r="N38" s="7"/>
      <c r="O38" s="7"/>
      <c r="P38" s="19"/>
    </row>
    <row r="39" spans="3:16" x14ac:dyDescent="0.2">
      <c r="D39" s="18"/>
      <c r="E39" s="7"/>
      <c r="F39" s="7"/>
      <c r="G39" s="7"/>
      <c r="H39" s="7"/>
      <c r="I39" s="7"/>
      <c r="J39" s="7"/>
      <c r="K39" s="7"/>
      <c r="L39" s="7"/>
      <c r="M39" s="7"/>
      <c r="N39" s="7"/>
      <c r="O39" s="7"/>
      <c r="P39" s="19"/>
    </row>
    <row r="40" spans="3:16" x14ac:dyDescent="0.2">
      <c r="D40" s="18"/>
      <c r="E40" s="7"/>
      <c r="F40" s="7"/>
      <c r="G40" s="7"/>
      <c r="H40" s="7"/>
      <c r="I40" s="7"/>
      <c r="J40" s="7"/>
      <c r="K40" s="7"/>
      <c r="L40" s="7"/>
      <c r="M40" s="7"/>
      <c r="N40" s="7"/>
      <c r="O40" s="7"/>
      <c r="P40" s="19"/>
    </row>
    <row r="41" spans="3:16" x14ac:dyDescent="0.2">
      <c r="C41" s="7"/>
      <c r="D41" s="18"/>
      <c r="E41" s="7"/>
      <c r="F41" s="7"/>
      <c r="G41" s="7"/>
      <c r="H41" s="7"/>
      <c r="I41" s="7"/>
      <c r="J41" s="7"/>
      <c r="K41" s="7"/>
      <c r="L41" s="7"/>
      <c r="M41" s="7"/>
      <c r="N41" s="7"/>
      <c r="O41" s="7"/>
      <c r="P41" s="19"/>
    </row>
    <row r="42" spans="3:16" x14ac:dyDescent="0.2">
      <c r="C42" s="7"/>
      <c r="D42" s="18"/>
      <c r="E42" s="7"/>
      <c r="F42" s="7"/>
      <c r="G42" s="7"/>
      <c r="H42" s="7"/>
      <c r="I42" s="7"/>
      <c r="J42" s="7"/>
      <c r="K42" s="7"/>
      <c r="L42" s="7"/>
      <c r="M42" s="7"/>
      <c r="N42" s="7"/>
      <c r="O42" s="7"/>
      <c r="P42" s="19"/>
    </row>
    <row r="43" spans="3:16" ht="12.75" customHeight="1" x14ac:dyDescent="0.2">
      <c r="C43" s="7"/>
      <c r="D43" s="150" t="s">
        <v>34</v>
      </c>
      <c r="E43" s="151"/>
      <c r="F43" s="151"/>
      <c r="G43" s="151"/>
      <c r="H43" s="151"/>
      <c r="I43" s="7"/>
      <c r="J43" s="7"/>
      <c r="K43" s="7"/>
      <c r="L43" s="7"/>
      <c r="M43" s="7"/>
      <c r="N43" s="7"/>
      <c r="O43" s="7"/>
      <c r="P43" s="19"/>
    </row>
    <row r="44" spans="3:16" ht="12.75" customHeight="1" x14ac:dyDescent="0.2">
      <c r="C44" s="7"/>
      <c r="D44" s="150"/>
      <c r="E44" s="151"/>
      <c r="F44" s="151"/>
      <c r="G44" s="151"/>
      <c r="H44" s="151"/>
      <c r="I44" s="7"/>
      <c r="J44" s="7"/>
      <c r="K44" s="7"/>
      <c r="L44" s="7"/>
      <c r="M44" s="7"/>
      <c r="N44" s="7"/>
      <c r="O44" s="7"/>
      <c r="P44" s="19"/>
    </row>
    <row r="45" spans="3:16" x14ac:dyDescent="0.2">
      <c r="C45" s="7"/>
      <c r="D45" s="18"/>
      <c r="E45" s="7"/>
      <c r="F45" s="7"/>
      <c r="G45" s="7"/>
      <c r="H45" s="7"/>
      <c r="I45" s="7"/>
      <c r="J45" s="7"/>
      <c r="K45" s="7"/>
      <c r="L45" s="7"/>
      <c r="M45" s="7"/>
      <c r="N45" s="7"/>
      <c r="O45" s="7"/>
      <c r="P45" s="19"/>
    </row>
    <row r="46" spans="3:16" x14ac:dyDescent="0.2">
      <c r="C46" s="7"/>
      <c r="D46" s="18"/>
      <c r="E46" s="7"/>
      <c r="F46" s="7"/>
      <c r="G46" s="7"/>
      <c r="H46" s="7"/>
      <c r="I46" s="7"/>
      <c r="J46" s="7"/>
      <c r="K46" s="7"/>
      <c r="L46" s="7"/>
      <c r="M46" s="7"/>
      <c r="N46" s="7"/>
      <c r="O46" s="7"/>
      <c r="P46" s="19"/>
    </row>
    <row r="47" spans="3:16" x14ac:dyDescent="0.2">
      <c r="C47" s="16"/>
      <c r="D47" s="18"/>
      <c r="E47" s="7"/>
      <c r="F47" s="7"/>
      <c r="G47" s="7"/>
      <c r="H47" s="7"/>
      <c r="I47" s="7"/>
      <c r="J47" s="7"/>
      <c r="K47" s="7"/>
      <c r="L47" s="7"/>
      <c r="M47" s="7"/>
      <c r="N47" s="7"/>
      <c r="O47" s="7"/>
      <c r="P47" s="19"/>
    </row>
    <row r="48" spans="3:16" x14ac:dyDescent="0.2">
      <c r="C48" s="16"/>
      <c r="D48" s="18"/>
      <c r="E48" s="7"/>
      <c r="F48" s="7"/>
      <c r="G48" s="7"/>
      <c r="H48" s="7"/>
      <c r="I48" s="7"/>
      <c r="J48" s="7"/>
      <c r="K48" s="7"/>
      <c r="L48" s="7"/>
      <c r="M48" s="7"/>
      <c r="N48" s="7"/>
      <c r="O48" s="7"/>
      <c r="P48" s="19"/>
    </row>
    <row r="49" spans="3:16" x14ac:dyDescent="0.2">
      <c r="C49" s="16"/>
      <c r="D49" s="18"/>
      <c r="E49" s="7"/>
      <c r="F49" s="7"/>
      <c r="G49" s="7"/>
      <c r="H49" s="7"/>
      <c r="I49" s="7"/>
      <c r="J49" s="7"/>
      <c r="K49" s="7"/>
      <c r="L49" s="7"/>
      <c r="M49" s="7"/>
      <c r="N49" s="7"/>
      <c r="O49" s="7"/>
      <c r="P49" s="19"/>
    </row>
    <row r="50" spans="3:16" ht="12.75" customHeight="1" x14ac:dyDescent="0.25">
      <c r="C50" s="7"/>
      <c r="D50" s="18"/>
      <c r="E50" s="61"/>
      <c r="F50" s="7"/>
      <c r="G50" s="7"/>
      <c r="H50" s="7"/>
      <c r="I50" s="7"/>
      <c r="J50" s="7"/>
      <c r="K50" s="7"/>
      <c r="L50" s="7"/>
      <c r="M50" s="7"/>
      <c r="N50" s="7"/>
      <c r="O50" s="7"/>
      <c r="P50" s="19"/>
    </row>
    <row r="51" spans="3:16" ht="12.75" customHeight="1" x14ac:dyDescent="0.25">
      <c r="C51" s="7"/>
      <c r="D51" s="18"/>
      <c r="E51" s="61"/>
      <c r="F51" s="7"/>
      <c r="G51" s="7"/>
      <c r="H51" s="7"/>
      <c r="I51" s="7"/>
      <c r="J51" s="7"/>
      <c r="K51" s="7"/>
      <c r="L51" s="7"/>
      <c r="M51" s="7"/>
      <c r="N51" s="7"/>
      <c r="O51" s="7"/>
      <c r="P51" s="19"/>
    </row>
    <row r="52" spans="3:16" x14ac:dyDescent="0.2">
      <c r="C52" s="7"/>
      <c r="D52" s="18"/>
      <c r="E52" s="7"/>
      <c r="F52" s="7"/>
      <c r="G52" s="7"/>
      <c r="H52" s="7"/>
      <c r="I52" s="7"/>
      <c r="J52" s="7"/>
      <c r="K52" s="7"/>
      <c r="L52" s="7"/>
      <c r="M52" s="7"/>
      <c r="N52" s="7"/>
      <c r="O52" s="7"/>
      <c r="P52" s="19"/>
    </row>
    <row r="53" spans="3:16" ht="12.75" customHeight="1" x14ac:dyDescent="0.2">
      <c r="C53" s="7"/>
      <c r="D53" s="18"/>
      <c r="E53" s="7"/>
      <c r="F53" s="7"/>
      <c r="G53" s="7"/>
      <c r="H53" s="7"/>
      <c r="I53" s="7"/>
      <c r="J53" s="7"/>
      <c r="K53" s="7"/>
      <c r="L53" s="7"/>
      <c r="M53" s="7"/>
      <c r="N53" s="7"/>
      <c r="O53" s="7"/>
      <c r="P53" s="19"/>
    </row>
    <row r="54" spans="3:16" ht="12.75" customHeight="1" x14ac:dyDescent="0.2">
      <c r="C54" s="7"/>
      <c r="D54" s="18"/>
      <c r="E54" s="7"/>
      <c r="F54" s="7"/>
      <c r="G54" s="7"/>
      <c r="H54" s="7"/>
      <c r="I54" s="7"/>
      <c r="J54" s="7"/>
      <c r="K54" s="7"/>
      <c r="L54" s="7"/>
      <c r="M54" s="7"/>
      <c r="N54" s="7"/>
      <c r="O54" s="7"/>
      <c r="P54" s="19"/>
    </row>
    <row r="55" spans="3:16" x14ac:dyDescent="0.2">
      <c r="C55" s="7"/>
      <c r="D55" s="18"/>
      <c r="E55" s="7"/>
      <c r="F55" s="7"/>
      <c r="G55" s="7"/>
      <c r="H55" s="7"/>
      <c r="I55" s="7"/>
      <c r="J55" s="7"/>
      <c r="K55" s="7"/>
      <c r="L55" s="7"/>
      <c r="M55" s="7"/>
      <c r="N55" s="7"/>
      <c r="O55" s="7"/>
      <c r="P55" s="19"/>
    </row>
    <row r="56" spans="3:16" x14ac:dyDescent="0.2">
      <c r="C56" s="7"/>
      <c r="D56" s="18"/>
      <c r="E56" s="7"/>
      <c r="F56" s="7"/>
      <c r="G56" s="7"/>
      <c r="H56" s="7"/>
      <c r="I56" s="7"/>
      <c r="J56" s="7"/>
      <c r="K56" s="7"/>
      <c r="L56" s="7"/>
      <c r="M56" s="7"/>
      <c r="N56" s="7"/>
      <c r="O56" s="7"/>
      <c r="P56" s="19"/>
    </row>
    <row r="57" spans="3:16" x14ac:dyDescent="0.2">
      <c r="C57" s="7"/>
      <c r="D57" s="18"/>
      <c r="E57" s="7"/>
      <c r="F57" s="7"/>
      <c r="G57" s="7"/>
      <c r="H57" s="7"/>
      <c r="I57" s="7"/>
      <c r="J57" s="7"/>
      <c r="K57" s="7"/>
      <c r="L57" s="7"/>
      <c r="M57" s="7"/>
      <c r="N57" s="7"/>
      <c r="O57" s="7"/>
      <c r="P57" s="19"/>
    </row>
    <row r="58" spans="3:16" x14ac:dyDescent="0.2">
      <c r="C58" s="7"/>
      <c r="D58" s="18"/>
      <c r="E58" s="7"/>
      <c r="F58" s="7"/>
      <c r="G58" s="7"/>
      <c r="H58" s="7"/>
      <c r="I58" s="7"/>
      <c r="J58" s="7"/>
      <c r="K58" s="7"/>
      <c r="L58" s="7"/>
      <c r="M58" s="7"/>
      <c r="N58" s="7"/>
      <c r="O58" s="7"/>
      <c r="P58" s="19"/>
    </row>
    <row r="59" spans="3:16" x14ac:dyDescent="0.2">
      <c r="C59" s="7"/>
      <c r="D59" s="18"/>
      <c r="E59" s="7"/>
      <c r="F59" s="7"/>
      <c r="G59" s="7"/>
      <c r="H59" s="7"/>
      <c r="I59" s="7"/>
      <c r="J59" s="7"/>
      <c r="K59" s="7"/>
      <c r="L59" s="7"/>
      <c r="M59" s="7"/>
      <c r="N59" s="7"/>
      <c r="O59" s="7"/>
      <c r="P59" s="19"/>
    </row>
    <row r="60" spans="3:16" x14ac:dyDescent="0.2">
      <c r="C60" s="7"/>
      <c r="D60" s="18"/>
      <c r="E60" s="7"/>
      <c r="F60" s="7"/>
      <c r="G60" s="7"/>
      <c r="H60" s="7"/>
      <c r="I60" s="7"/>
      <c r="J60" s="7"/>
      <c r="K60" s="7"/>
      <c r="L60" s="7"/>
      <c r="M60" s="7"/>
      <c r="N60" s="7"/>
      <c r="O60" s="7"/>
      <c r="P60" s="19"/>
    </row>
    <row r="61" spans="3:16" x14ac:dyDescent="0.2">
      <c r="C61" s="7"/>
      <c r="D61" s="18"/>
      <c r="E61" s="7"/>
      <c r="F61" s="7"/>
      <c r="G61" s="7"/>
      <c r="H61" s="7"/>
      <c r="I61" s="7"/>
      <c r="J61" s="7"/>
      <c r="K61" s="7"/>
      <c r="L61" s="7"/>
      <c r="M61" s="7"/>
      <c r="N61" s="7"/>
      <c r="O61" s="7"/>
      <c r="P61" s="19"/>
    </row>
    <row r="62" spans="3:16" ht="20.25" x14ac:dyDescent="0.3">
      <c r="C62" s="7"/>
      <c r="D62" s="148" t="s">
        <v>42</v>
      </c>
      <c r="E62" s="7"/>
      <c r="F62" s="7"/>
      <c r="G62" s="7"/>
      <c r="H62" s="7"/>
      <c r="I62" s="7"/>
      <c r="J62" s="7"/>
      <c r="K62" s="7"/>
      <c r="L62" s="7"/>
      <c r="M62" s="7"/>
      <c r="N62" s="7"/>
      <c r="O62" s="7"/>
      <c r="P62" s="19"/>
    </row>
    <row r="63" spans="3:16" x14ac:dyDescent="0.2">
      <c r="C63" s="7"/>
      <c r="D63" s="148"/>
      <c r="E63" s="7"/>
      <c r="F63" s="7"/>
      <c r="G63" s="7"/>
      <c r="H63" s="7"/>
      <c r="I63" s="7"/>
      <c r="J63" s="7"/>
      <c r="K63" s="7"/>
      <c r="L63" s="7"/>
      <c r="M63" s="7"/>
      <c r="N63" s="7"/>
      <c r="O63" s="7"/>
      <c r="P63" s="19"/>
    </row>
    <row r="64" spans="3:16" ht="20.25" x14ac:dyDescent="0.3">
      <c r="C64" s="7"/>
      <c r="D64" s="104"/>
      <c r="E64" s="7"/>
      <c r="F64" s="7"/>
      <c r="G64" s="7"/>
      <c r="H64" s="7"/>
      <c r="I64" s="7"/>
      <c r="J64" s="7"/>
      <c r="K64" s="7"/>
      <c r="L64" s="7"/>
      <c r="M64" s="7"/>
      <c r="N64" s="7"/>
      <c r="O64" s="7"/>
      <c r="P64" s="19"/>
    </row>
    <row r="65" spans="3:16" ht="20.25" x14ac:dyDescent="0.3">
      <c r="C65" s="7"/>
      <c r="D65" s="104"/>
      <c r="E65" s="7"/>
      <c r="F65" s="7"/>
      <c r="G65" s="7"/>
      <c r="H65" s="7"/>
      <c r="I65" s="7"/>
      <c r="J65" s="7"/>
      <c r="K65" s="7"/>
      <c r="L65" s="7"/>
      <c r="M65" s="7"/>
      <c r="N65" s="7"/>
      <c r="O65" s="7"/>
      <c r="P65" s="19"/>
    </row>
    <row r="66" spans="3:16" ht="20.25" x14ac:dyDescent="0.3">
      <c r="C66" s="7"/>
      <c r="D66" s="148" t="s">
        <v>39</v>
      </c>
      <c r="E66" s="149"/>
      <c r="F66" s="149"/>
      <c r="G66" s="7"/>
      <c r="H66" s="7"/>
      <c r="I66" s="7"/>
      <c r="J66" s="7"/>
      <c r="K66" s="7"/>
      <c r="L66" s="7"/>
      <c r="M66" s="7"/>
      <c r="N66" s="7"/>
      <c r="O66" s="7"/>
      <c r="P66" s="19"/>
    </row>
    <row r="67" spans="3:16" x14ac:dyDescent="0.2">
      <c r="C67" s="7"/>
      <c r="D67" s="148"/>
      <c r="E67" s="149"/>
      <c r="F67" s="149"/>
      <c r="G67" s="7"/>
      <c r="H67" s="7"/>
      <c r="I67" s="7"/>
      <c r="J67" s="7"/>
      <c r="K67" s="7"/>
      <c r="L67" s="7"/>
      <c r="M67" s="7"/>
      <c r="N67" s="7"/>
      <c r="O67" s="7"/>
      <c r="P67" s="19"/>
    </row>
    <row r="68" spans="3:16" x14ac:dyDescent="0.2">
      <c r="D68" s="18"/>
      <c r="E68" s="7"/>
      <c r="F68" s="7"/>
      <c r="G68" s="7"/>
      <c r="H68" s="7"/>
      <c r="I68" s="7"/>
      <c r="J68" s="7"/>
      <c r="K68" s="7"/>
      <c r="L68" s="7"/>
      <c r="M68" s="7"/>
      <c r="N68" s="7"/>
      <c r="O68" s="7"/>
      <c r="P68" s="19"/>
    </row>
    <row r="69" spans="3:16" x14ac:dyDescent="0.2">
      <c r="D69" s="18"/>
      <c r="E69" s="7"/>
      <c r="F69" s="7"/>
      <c r="G69" s="7"/>
      <c r="H69" s="7"/>
      <c r="I69" s="7"/>
      <c r="J69" s="7"/>
      <c r="K69" s="7"/>
      <c r="L69" s="7"/>
      <c r="M69" s="7"/>
      <c r="N69" s="7"/>
      <c r="O69" s="7"/>
      <c r="P69" s="19"/>
    </row>
    <row r="70" spans="3:16" x14ac:dyDescent="0.2">
      <c r="D70" s="18"/>
      <c r="E70" s="7"/>
      <c r="F70" s="7"/>
      <c r="G70" s="7"/>
      <c r="H70" s="7"/>
      <c r="I70" s="7"/>
      <c r="J70" s="7"/>
      <c r="K70" s="7"/>
      <c r="L70" s="7"/>
      <c r="M70" s="7"/>
      <c r="N70" s="7"/>
      <c r="O70" s="7"/>
      <c r="P70" s="19"/>
    </row>
    <row r="71" spans="3:16" x14ac:dyDescent="0.2">
      <c r="D71" s="18"/>
      <c r="E71" s="7"/>
      <c r="F71" s="7"/>
      <c r="G71" s="7"/>
      <c r="H71" s="7"/>
      <c r="I71" s="7"/>
      <c r="J71" s="7"/>
      <c r="K71" s="7"/>
      <c r="L71" s="7"/>
      <c r="M71" s="7"/>
      <c r="N71" s="7"/>
      <c r="O71" s="7"/>
      <c r="P71" s="19"/>
    </row>
    <row r="72" spans="3:16" x14ac:dyDescent="0.2">
      <c r="D72" s="18"/>
      <c r="E72" s="7"/>
      <c r="F72" s="7"/>
      <c r="G72" s="7"/>
      <c r="H72" s="7"/>
      <c r="I72" s="7"/>
      <c r="J72" s="7"/>
      <c r="K72" s="7"/>
      <c r="L72" s="7"/>
      <c r="M72" s="7"/>
      <c r="N72" s="7"/>
      <c r="O72" s="7"/>
      <c r="P72" s="19"/>
    </row>
    <row r="73" spans="3:16" x14ac:dyDescent="0.2">
      <c r="D73" s="18"/>
      <c r="E73" s="7"/>
      <c r="F73" s="7"/>
      <c r="G73" s="7"/>
      <c r="H73" s="7"/>
      <c r="I73" s="7"/>
      <c r="J73" s="7"/>
      <c r="K73" s="7"/>
      <c r="L73" s="7"/>
      <c r="M73" s="7"/>
      <c r="N73" s="7"/>
      <c r="O73" s="7"/>
      <c r="P73" s="19"/>
    </row>
    <row r="74" spans="3:16" x14ac:dyDescent="0.2">
      <c r="D74" s="18"/>
      <c r="E74" s="7"/>
      <c r="F74" s="7"/>
      <c r="G74" s="7"/>
      <c r="H74" s="7"/>
      <c r="I74" s="7"/>
      <c r="J74" s="7"/>
      <c r="K74" s="7"/>
      <c r="L74" s="7"/>
      <c r="M74" s="7"/>
      <c r="N74" s="7"/>
      <c r="O74" s="7"/>
      <c r="P74" s="19"/>
    </row>
    <row r="75" spans="3:16" x14ac:dyDescent="0.2">
      <c r="D75" s="18"/>
      <c r="E75" s="7"/>
      <c r="F75" s="7"/>
      <c r="G75" s="7"/>
      <c r="H75" s="7"/>
      <c r="I75" s="7"/>
      <c r="J75" s="7"/>
      <c r="K75" s="7"/>
      <c r="L75" s="7"/>
      <c r="M75" s="7"/>
      <c r="N75" s="7"/>
      <c r="O75" s="7"/>
      <c r="P75" s="19"/>
    </row>
    <row r="76" spans="3:16" x14ac:dyDescent="0.2">
      <c r="D76" s="18"/>
      <c r="E76" s="7"/>
      <c r="F76" s="7"/>
      <c r="G76" s="7"/>
      <c r="H76" s="7"/>
      <c r="I76" s="7"/>
      <c r="J76" s="7"/>
      <c r="K76" s="7"/>
      <c r="L76" s="7"/>
      <c r="M76" s="7"/>
      <c r="N76" s="7"/>
      <c r="O76" s="7"/>
      <c r="P76" s="19"/>
    </row>
    <row r="77" spans="3:16" x14ac:dyDescent="0.2">
      <c r="D77" s="18"/>
      <c r="E77" s="7"/>
      <c r="F77" s="7"/>
      <c r="G77" s="7"/>
      <c r="H77" s="7"/>
      <c r="I77" s="7"/>
      <c r="J77" s="7"/>
      <c r="K77" s="7"/>
      <c r="L77" s="7"/>
      <c r="M77" s="7"/>
      <c r="N77" s="7"/>
      <c r="O77" s="7"/>
      <c r="P77" s="19"/>
    </row>
    <row r="78" spans="3:16" x14ac:dyDescent="0.2">
      <c r="D78" s="18"/>
      <c r="E78" s="7"/>
      <c r="F78" s="7"/>
      <c r="G78" s="7"/>
      <c r="H78" s="7"/>
      <c r="I78" s="7"/>
      <c r="J78" s="7"/>
      <c r="K78" s="7"/>
      <c r="L78" s="7"/>
      <c r="M78" s="7"/>
      <c r="N78" s="7"/>
      <c r="O78" s="7"/>
      <c r="P78" s="19"/>
    </row>
    <row r="79" spans="3:16" x14ac:dyDescent="0.2">
      <c r="D79" s="18"/>
      <c r="E79" s="7"/>
      <c r="F79" s="7"/>
      <c r="G79" s="7"/>
      <c r="H79" s="7"/>
      <c r="I79" s="7"/>
      <c r="J79" s="7"/>
      <c r="K79" s="7"/>
      <c r="L79" s="7"/>
      <c r="M79" s="7"/>
      <c r="N79" s="7"/>
      <c r="O79" s="7"/>
      <c r="P79" s="19"/>
    </row>
    <row r="80" spans="3:16" x14ac:dyDescent="0.2">
      <c r="D80" s="18"/>
      <c r="E80" s="7"/>
      <c r="F80" s="7"/>
      <c r="G80" s="7"/>
      <c r="H80" s="7"/>
      <c r="I80" s="7"/>
      <c r="J80" s="7"/>
      <c r="K80" s="7"/>
      <c r="L80" s="7"/>
      <c r="M80" s="7"/>
      <c r="N80" s="7"/>
      <c r="O80" s="7"/>
      <c r="P80" s="19"/>
    </row>
    <row r="81" spans="4:16" x14ac:dyDescent="0.2">
      <c r="D81" s="18"/>
      <c r="E81" s="7"/>
      <c r="F81" s="7"/>
      <c r="G81" s="7"/>
      <c r="H81" s="7"/>
      <c r="I81" s="7"/>
      <c r="J81" s="7"/>
      <c r="K81" s="7"/>
      <c r="L81" s="7"/>
      <c r="M81" s="7"/>
      <c r="N81" s="7"/>
      <c r="O81" s="7"/>
      <c r="P81" s="19"/>
    </row>
    <row r="82" spans="4:16" x14ac:dyDescent="0.2">
      <c r="D82" s="18"/>
      <c r="E82" s="7"/>
      <c r="F82" s="7"/>
      <c r="G82" s="7"/>
      <c r="H82" s="7"/>
      <c r="I82" s="7"/>
      <c r="J82" s="7"/>
      <c r="K82" s="7"/>
      <c r="L82" s="7"/>
      <c r="M82" s="7"/>
      <c r="N82" s="7"/>
      <c r="O82" s="7"/>
      <c r="P82" s="19"/>
    </row>
    <row r="83" spans="4:16" x14ac:dyDescent="0.2">
      <c r="D83" s="77"/>
      <c r="E83" s="31"/>
      <c r="F83" s="31"/>
      <c r="G83" s="31"/>
      <c r="H83" s="31"/>
      <c r="I83" s="31"/>
      <c r="J83" s="31"/>
      <c r="K83" s="31"/>
      <c r="L83" s="31"/>
      <c r="M83" s="31"/>
      <c r="N83" s="31"/>
      <c r="O83" s="31"/>
      <c r="P83" s="33"/>
    </row>
  </sheetData>
  <sheetProtection password="A5E4" sheet="1" objects="1" scenarios="1"/>
  <mergeCells count="9">
    <mergeCell ref="A5:C6"/>
    <mergeCell ref="A8:C9"/>
    <mergeCell ref="D4:E5"/>
    <mergeCell ref="D66:F67"/>
    <mergeCell ref="D43:H44"/>
    <mergeCell ref="D35:E36"/>
    <mergeCell ref="D62:D63"/>
    <mergeCell ref="D2:P2"/>
    <mergeCell ref="D30:D31"/>
  </mergeCells>
  <hyperlinks>
    <hyperlink ref="A5:C6" location="Introduction!A1" display="Introduction"/>
    <hyperlink ref="A8:C9" location="'Inputs &amp; Outputs'!A1" display="Inputs &amp; Output"/>
  </hyperlinks>
  <printOptions horizontalCentered="1"/>
  <pageMargins left="0.5" right="0.5" top="1" bottom="0.5" header="0.1" footer="0.1"/>
  <pageSetup scale="58" orientation="portrait" horizontalDpi="1200" verticalDpi="1200" r:id="rId1"/>
  <headerFooter scaleWithDoc="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CE84"/>
  <sheetViews>
    <sheetView showGridLines="0" showRowColHeaders="0" zoomScaleNormal="100" workbookViewId="0">
      <selection activeCell="A6" sqref="A6:C6"/>
    </sheetView>
  </sheetViews>
  <sheetFormatPr defaultColWidth="9.140625" defaultRowHeight="12.75" x14ac:dyDescent="0.2"/>
  <cols>
    <col min="1" max="2" width="5.42578125" style="3" customWidth="1"/>
    <col min="3" max="3" width="5.28515625" style="3" customWidth="1"/>
    <col min="4" max="4" width="7" style="3" customWidth="1"/>
    <col min="5" max="5" width="5.85546875" style="3" customWidth="1"/>
    <col min="6" max="6" width="13" style="3" customWidth="1"/>
    <col min="7" max="7" width="13.140625" style="3" customWidth="1"/>
    <col min="8" max="8" width="14.28515625" style="3" customWidth="1"/>
    <col min="9" max="9" width="14" style="3" customWidth="1"/>
    <col min="10" max="10" width="6.42578125" style="3" customWidth="1"/>
    <col min="11" max="11" width="7.140625" style="3" customWidth="1"/>
    <col min="12" max="13" width="5.7109375" style="3" customWidth="1"/>
    <col min="14" max="14" width="13.7109375" style="3" customWidth="1"/>
    <col min="15" max="17" width="12.5703125" style="3" customWidth="1"/>
    <col min="18" max="18" width="12.85546875" style="3" customWidth="1"/>
    <col min="19" max="19" width="1.5703125" style="3" customWidth="1"/>
    <col min="20" max="20" width="0.7109375" style="3" customWidth="1"/>
    <col min="21" max="21" width="9.140625" style="3" customWidth="1"/>
    <col min="22" max="33" width="9.140625" customWidth="1"/>
    <col min="34" max="72" width="9.140625" style="23" customWidth="1"/>
    <col min="73" max="74" width="9.140625" style="113" customWidth="1"/>
    <col min="75" max="75" width="12.28515625" style="113" customWidth="1"/>
    <col min="76" max="76" width="19" style="113" customWidth="1"/>
    <col min="77" max="77" width="13.28515625" style="113" customWidth="1"/>
    <col min="78" max="78" width="31.7109375" style="113" customWidth="1"/>
    <col min="79" max="79" width="12.5703125" style="113" customWidth="1"/>
    <col min="80" max="82" width="9.140625" style="113"/>
    <col min="83" max="16384" width="9.140625" style="23"/>
  </cols>
  <sheetData>
    <row r="1" spans="1:83" s="21" customFormat="1" ht="65.099999999999994" customHeight="1" x14ac:dyDescent="0.2">
      <c r="A1" s="30"/>
      <c r="B1" s="30"/>
      <c r="C1" s="30"/>
      <c r="D1" s="92"/>
      <c r="E1" s="93"/>
      <c r="F1" s="93"/>
      <c r="G1" s="94"/>
      <c r="H1" s="94"/>
      <c r="I1" s="94"/>
      <c r="J1" s="94"/>
      <c r="K1" s="94"/>
      <c r="L1" s="94"/>
      <c r="M1" s="94"/>
      <c r="N1" s="94"/>
      <c r="O1" s="94"/>
      <c r="P1" s="94"/>
      <c r="Q1" s="94"/>
      <c r="R1" s="95"/>
      <c r="S1" s="95"/>
      <c r="T1" s="96"/>
      <c r="U1" s="1"/>
      <c r="AH1" s="26"/>
      <c r="AI1" s="26"/>
      <c r="AJ1" s="26"/>
      <c r="AK1" s="26"/>
      <c r="AL1" s="26"/>
      <c r="AM1" s="26"/>
      <c r="BU1" s="107"/>
      <c r="BV1" s="107"/>
      <c r="BW1" s="107"/>
      <c r="BX1" s="107"/>
      <c r="BY1" s="107"/>
      <c r="BZ1" s="107">
        <v>0.5</v>
      </c>
      <c r="CA1" s="107">
        <f>ROUND(BZ1, 0)</f>
        <v>1</v>
      </c>
      <c r="CB1" s="107"/>
      <c r="CC1" s="107"/>
      <c r="CD1" s="107"/>
      <c r="CE1" s="24"/>
    </row>
    <row r="2" spans="1:83" s="21" customFormat="1" ht="18" customHeight="1" x14ac:dyDescent="0.2">
      <c r="A2" s="30"/>
      <c r="B2" s="30"/>
      <c r="C2" s="30"/>
      <c r="D2" s="181" t="s">
        <v>38</v>
      </c>
      <c r="E2" s="182"/>
      <c r="F2" s="182"/>
      <c r="G2" s="182"/>
      <c r="H2" s="182"/>
      <c r="I2" s="182"/>
      <c r="J2" s="182"/>
      <c r="K2" s="182"/>
      <c r="L2" s="182"/>
      <c r="M2" s="182"/>
      <c r="N2" s="182"/>
      <c r="O2" s="182"/>
      <c r="P2" s="182"/>
      <c r="Q2" s="182"/>
      <c r="R2" s="182"/>
      <c r="S2" s="182"/>
      <c r="T2" s="183"/>
      <c r="U2" s="1"/>
      <c r="AH2" s="26"/>
      <c r="AI2" s="26"/>
      <c r="AJ2" s="26"/>
      <c r="AK2" s="26"/>
      <c r="AL2" s="26"/>
      <c r="AM2" s="26"/>
      <c r="BU2" s="107"/>
      <c r="BV2" s="107"/>
      <c r="BW2" s="107"/>
      <c r="BX2" s="107"/>
      <c r="BY2" s="107"/>
      <c r="BZ2" s="107"/>
      <c r="CA2" s="107"/>
      <c r="CB2" s="107"/>
      <c r="CC2" s="107"/>
      <c r="CD2" s="107"/>
      <c r="CE2" s="24"/>
    </row>
    <row r="3" spans="1:83" s="22" customFormat="1" x14ac:dyDescent="0.2">
      <c r="A3" s="9"/>
      <c r="B3" s="9"/>
      <c r="C3" s="9"/>
      <c r="D3" s="78"/>
      <c r="E3" s="40"/>
      <c r="F3" s="40"/>
      <c r="G3" s="40"/>
      <c r="H3" s="40"/>
      <c r="I3" s="40"/>
      <c r="J3" s="40"/>
      <c r="K3" s="40"/>
      <c r="L3" s="40"/>
      <c r="M3" s="40"/>
      <c r="N3" s="40"/>
      <c r="O3" s="40"/>
      <c r="P3" s="40"/>
      <c r="Q3" s="40"/>
      <c r="R3" s="40"/>
      <c r="S3" s="40"/>
      <c r="T3" s="51"/>
      <c r="U3" s="9"/>
      <c r="AH3" s="27"/>
      <c r="AI3" s="27"/>
      <c r="AJ3" s="27"/>
      <c r="AK3" s="27"/>
      <c r="AL3" s="27"/>
      <c r="AM3" s="27"/>
      <c r="BU3" s="114"/>
      <c r="BV3" s="114"/>
      <c r="BW3" s="114"/>
      <c r="BX3" s="114"/>
      <c r="BY3" s="114"/>
      <c r="BZ3" s="114"/>
      <c r="CA3" s="114"/>
      <c r="CB3" s="114"/>
      <c r="CC3" s="114"/>
      <c r="CD3" s="114"/>
      <c r="CE3" s="114"/>
    </row>
    <row r="4" spans="1:83" ht="12" customHeight="1" x14ac:dyDescent="0.2">
      <c r="B4" s="142"/>
      <c r="C4" s="143"/>
      <c r="D4" s="138"/>
      <c r="E4" s="139"/>
      <c r="F4" s="139"/>
      <c r="G4" s="139"/>
      <c r="H4" s="139"/>
      <c r="I4" s="139"/>
      <c r="J4" s="139"/>
      <c r="K4" s="139"/>
      <c r="L4" s="139"/>
      <c r="M4" s="139"/>
      <c r="N4" s="139"/>
      <c r="O4" s="139"/>
      <c r="P4" s="139"/>
      <c r="Q4" s="139"/>
      <c r="R4" s="139"/>
      <c r="S4" s="139"/>
      <c r="T4" s="140"/>
      <c r="AH4" s="17"/>
      <c r="AI4" s="17"/>
      <c r="AJ4" s="17"/>
      <c r="AK4" s="17"/>
      <c r="AL4" s="17"/>
      <c r="AM4" s="17"/>
      <c r="BU4" s="115"/>
      <c r="BV4" s="115"/>
      <c r="BW4" s="115"/>
      <c r="BX4" s="115"/>
      <c r="BY4" s="115"/>
      <c r="BZ4" s="115"/>
      <c r="CA4" s="115"/>
      <c r="CB4" s="115"/>
      <c r="CC4" s="115"/>
      <c r="CD4" s="115"/>
      <c r="CE4" s="115"/>
    </row>
    <row r="5" spans="1:83" ht="31.5" customHeight="1" x14ac:dyDescent="0.2">
      <c r="A5" s="141"/>
      <c r="B5" s="142"/>
      <c r="C5" s="143"/>
      <c r="D5" s="138"/>
      <c r="E5" s="139"/>
      <c r="F5" s="139"/>
      <c r="G5" s="139"/>
      <c r="H5" s="139"/>
      <c r="I5" s="139"/>
      <c r="J5" s="139"/>
      <c r="K5" s="139"/>
      <c r="L5" s="139"/>
      <c r="M5" s="139"/>
      <c r="N5" s="139"/>
      <c r="O5" s="139"/>
      <c r="P5" s="139"/>
      <c r="Q5" s="139"/>
      <c r="R5" s="139"/>
      <c r="S5" s="139"/>
      <c r="T5" s="140"/>
      <c r="V5" s="2"/>
      <c r="W5" s="2"/>
      <c r="X5" s="2"/>
      <c r="Y5" s="2"/>
      <c r="Z5" s="2"/>
      <c r="AA5" s="2"/>
      <c r="AB5" s="2"/>
      <c r="AC5" s="2"/>
      <c r="AD5" s="2"/>
      <c r="AE5" s="2"/>
      <c r="AF5" s="2"/>
      <c r="AG5" s="2"/>
      <c r="AH5" s="17"/>
      <c r="AI5" s="17"/>
      <c r="AJ5" s="17"/>
      <c r="AK5" s="17"/>
      <c r="AL5" s="17"/>
      <c r="AM5" s="17"/>
      <c r="BU5" s="115"/>
      <c r="BV5" s="115"/>
      <c r="BW5" s="115"/>
      <c r="BX5" s="115"/>
      <c r="BY5" s="115"/>
      <c r="BZ5" s="115"/>
      <c r="CA5" s="115"/>
      <c r="CB5" s="115"/>
      <c r="CC5" s="115"/>
      <c r="CD5" s="115"/>
      <c r="CE5" s="115"/>
    </row>
    <row r="6" spans="1:83" ht="19.5" customHeight="1" x14ac:dyDescent="0.2">
      <c r="A6" s="179" t="s">
        <v>41</v>
      </c>
      <c r="B6" s="179"/>
      <c r="C6" s="180"/>
      <c r="D6" s="138"/>
      <c r="E6" s="139"/>
      <c r="F6" s="139"/>
      <c r="G6" s="139"/>
      <c r="H6" s="139"/>
      <c r="I6" s="139"/>
      <c r="J6" s="139"/>
      <c r="K6" s="139"/>
      <c r="L6" s="139"/>
      <c r="M6" s="139"/>
      <c r="N6" s="139"/>
      <c r="O6" s="139"/>
      <c r="P6" s="139"/>
      <c r="Q6" s="139"/>
      <c r="R6" s="139"/>
      <c r="S6" s="139"/>
      <c r="T6" s="140"/>
      <c r="AH6" s="17"/>
      <c r="AI6" s="17"/>
      <c r="AJ6" s="17"/>
      <c r="AK6" s="17"/>
      <c r="AL6" s="17"/>
      <c r="AM6" s="17"/>
      <c r="BU6" s="115"/>
      <c r="BV6" s="115"/>
      <c r="BW6" s="115"/>
      <c r="BX6" s="115"/>
      <c r="BY6" s="115"/>
      <c r="BZ6" s="115"/>
      <c r="CA6" s="115"/>
      <c r="CB6" s="115"/>
      <c r="CC6" s="115"/>
      <c r="CD6" s="115"/>
      <c r="CE6" s="115"/>
    </row>
    <row r="7" spans="1:83" ht="19.5" customHeight="1" x14ac:dyDescent="0.2">
      <c r="A7" s="37"/>
      <c r="B7" s="105"/>
      <c r="C7" s="37"/>
      <c r="D7" s="79"/>
      <c r="E7" s="60" t="s">
        <v>24</v>
      </c>
      <c r="F7" s="164" t="s">
        <v>28</v>
      </c>
      <c r="G7" s="164"/>
      <c r="H7" s="164"/>
      <c r="I7" s="146"/>
      <c r="J7" s="57"/>
      <c r="K7" s="57"/>
      <c r="L7" s="59"/>
      <c r="M7" s="41"/>
      <c r="N7" s="7"/>
      <c r="O7" s="7"/>
      <c r="P7" s="7"/>
      <c r="Q7" s="7"/>
      <c r="R7" s="7"/>
      <c r="S7" s="49"/>
      <c r="T7" s="42"/>
      <c r="AH7" s="17"/>
      <c r="AI7" s="17"/>
      <c r="AJ7" s="17"/>
      <c r="AK7" s="17"/>
      <c r="AL7" s="17"/>
      <c r="AM7" s="17"/>
      <c r="BU7" s="115"/>
      <c r="BV7" s="115"/>
      <c r="BW7" s="115"/>
      <c r="BX7" s="115"/>
      <c r="BY7" s="115"/>
      <c r="BZ7" s="115"/>
      <c r="CA7" s="115"/>
      <c r="CB7" s="115"/>
      <c r="CC7" s="115"/>
      <c r="CD7" s="115"/>
      <c r="CE7" s="115"/>
    </row>
    <row r="8" spans="1:83" ht="14.25" customHeight="1" x14ac:dyDescent="0.2">
      <c r="A8" s="167" t="s">
        <v>37</v>
      </c>
      <c r="B8" s="167"/>
      <c r="C8" s="168"/>
      <c r="D8" s="79"/>
      <c r="E8" s="65"/>
      <c r="F8" s="174" t="str">
        <f>IF(SUM(I10:I12)&lt;&gt;1, "ERROR: These percentages do not sum to 100%", "")</f>
        <v/>
      </c>
      <c r="G8" s="174"/>
      <c r="H8" s="174"/>
      <c r="I8" s="174"/>
      <c r="J8" s="7"/>
      <c r="K8" s="7"/>
      <c r="L8" s="16"/>
      <c r="M8" s="16"/>
      <c r="N8" s="7"/>
      <c r="O8" s="7"/>
      <c r="P8" s="7"/>
      <c r="Q8" s="7"/>
      <c r="R8" s="7"/>
      <c r="S8" s="50"/>
      <c r="T8" s="43"/>
      <c r="AH8" s="17"/>
      <c r="AI8" s="17"/>
      <c r="AJ8" s="17"/>
      <c r="AK8" s="17"/>
      <c r="AL8" s="17"/>
      <c r="AM8" s="17"/>
      <c r="BU8" s="115"/>
      <c r="BV8" s="115"/>
      <c r="BW8" s="115"/>
      <c r="BX8" s="115"/>
      <c r="BY8" s="115"/>
      <c r="BZ8" s="115"/>
      <c r="CA8" s="115"/>
      <c r="CB8" s="115"/>
      <c r="CC8" s="115"/>
      <c r="CD8" s="115"/>
      <c r="CE8" s="115"/>
    </row>
    <row r="9" spans="1:83" ht="18" customHeight="1" x14ac:dyDescent="0.2">
      <c r="A9" s="169"/>
      <c r="B9" s="169"/>
      <c r="C9" s="170"/>
      <c r="D9" s="80"/>
      <c r="E9" s="60" t="s">
        <v>25</v>
      </c>
      <c r="F9" s="164" t="s">
        <v>23</v>
      </c>
      <c r="G9" s="164"/>
      <c r="H9" s="164"/>
      <c r="I9" s="164"/>
      <c r="J9" s="16"/>
      <c r="K9" s="16"/>
      <c r="L9" s="16"/>
      <c r="M9" s="16"/>
      <c r="N9" s="7"/>
      <c r="O9" s="7"/>
      <c r="P9" s="7"/>
      <c r="Q9" s="7"/>
      <c r="R9" s="7"/>
      <c r="S9" s="50"/>
      <c r="T9" s="43"/>
      <c r="AH9" s="17"/>
      <c r="AI9" s="17"/>
      <c r="AJ9" s="17"/>
      <c r="AK9" s="17"/>
      <c r="AL9" s="17"/>
      <c r="AM9" s="17"/>
      <c r="BU9" s="116"/>
      <c r="BV9" s="116"/>
      <c r="BW9" s="116"/>
      <c r="BX9" s="116"/>
      <c r="BY9" s="116"/>
      <c r="BZ9" s="116"/>
      <c r="CA9" s="116"/>
      <c r="CB9" s="116"/>
      <c r="CC9" s="116"/>
      <c r="CD9" s="116"/>
      <c r="CE9" s="116"/>
    </row>
    <row r="10" spans="1:83" ht="18" customHeight="1" x14ac:dyDescent="0.25">
      <c r="A10" s="36"/>
      <c r="B10" s="58"/>
      <c r="C10" s="58"/>
      <c r="D10" s="81"/>
      <c r="F10" s="184" t="s">
        <v>18</v>
      </c>
      <c r="G10" s="185"/>
      <c r="H10" s="186"/>
      <c r="I10" s="106">
        <v>0.75</v>
      </c>
      <c r="J10" s="56"/>
      <c r="K10" s="56"/>
      <c r="L10" s="16"/>
      <c r="M10" s="16"/>
      <c r="N10" s="7"/>
      <c r="O10" s="7"/>
      <c r="P10" s="7"/>
      <c r="Q10" s="7"/>
      <c r="R10" s="7"/>
      <c r="S10" s="50"/>
      <c r="T10" s="43"/>
      <c r="AH10" s="17"/>
      <c r="AI10" s="17"/>
      <c r="AJ10" s="17"/>
      <c r="AK10" s="17"/>
      <c r="AL10" s="17"/>
      <c r="AM10" s="17"/>
      <c r="BU10" s="116"/>
      <c r="BV10" s="116"/>
      <c r="BW10" s="116"/>
      <c r="BX10" s="116"/>
      <c r="BY10" s="116"/>
      <c r="BZ10" s="116" t="s">
        <v>1</v>
      </c>
      <c r="CA10" s="117">
        <f>IF(I15="Yes", 1.2, 1)</f>
        <v>1.2</v>
      </c>
      <c r="CB10" s="116"/>
      <c r="CC10" s="116"/>
      <c r="CD10" s="116"/>
      <c r="CE10" s="116"/>
    </row>
    <row r="11" spans="1:83" s="25" customFormat="1" ht="18" customHeight="1" x14ac:dyDescent="0.25">
      <c r="D11" s="82"/>
      <c r="E11" s="60"/>
      <c r="F11" s="171" t="s">
        <v>5</v>
      </c>
      <c r="G11" s="172"/>
      <c r="H11" s="173"/>
      <c r="I11" s="106">
        <v>0.2</v>
      </c>
      <c r="J11" s="7"/>
      <c r="K11" s="7"/>
      <c r="L11" s="28"/>
      <c r="M11" s="28"/>
      <c r="S11" s="50"/>
      <c r="T11" s="44"/>
      <c r="U11" s="39"/>
      <c r="AH11" s="28"/>
      <c r="AI11" s="28"/>
      <c r="AJ11" s="28"/>
      <c r="AK11" s="28"/>
      <c r="AL11" s="28"/>
      <c r="AM11" s="28"/>
      <c r="BU11" s="116"/>
      <c r="BV11" s="116"/>
      <c r="BW11" s="116"/>
      <c r="BX11" s="116"/>
      <c r="BY11" s="116"/>
      <c r="BZ11" s="116" t="s">
        <v>2</v>
      </c>
      <c r="CA11" s="116"/>
      <c r="CB11" s="116"/>
      <c r="CC11" s="116"/>
      <c r="CD11" s="116"/>
      <c r="CE11" s="116"/>
    </row>
    <row r="12" spans="1:83" ht="18" customHeight="1" x14ac:dyDescent="0.25">
      <c r="D12" s="82"/>
      <c r="E12" s="60"/>
      <c r="F12" s="171" t="s">
        <v>19</v>
      </c>
      <c r="G12" s="172"/>
      <c r="H12" s="173"/>
      <c r="I12" s="106">
        <v>0.05</v>
      </c>
      <c r="J12" s="7"/>
      <c r="K12" s="7"/>
      <c r="L12" s="16"/>
      <c r="M12" s="16"/>
      <c r="N12" s="7"/>
      <c r="O12" s="7"/>
      <c r="P12" s="7"/>
      <c r="Q12" s="7"/>
      <c r="R12" s="7"/>
      <c r="S12" s="52"/>
      <c r="T12" s="46"/>
      <c r="AH12" s="17"/>
      <c r="AI12" s="17"/>
      <c r="AJ12" s="17"/>
      <c r="AK12" s="17"/>
      <c r="AL12" s="17"/>
      <c r="AM12" s="17"/>
      <c r="BU12" s="116"/>
      <c r="BV12" s="116"/>
      <c r="BW12" s="116"/>
      <c r="BX12" s="116"/>
      <c r="BY12" s="116"/>
      <c r="BZ12" s="116"/>
      <c r="CA12" s="116"/>
      <c r="CB12" s="116"/>
      <c r="CC12" s="116"/>
      <c r="CD12" s="116"/>
      <c r="CE12" s="116"/>
    </row>
    <row r="13" spans="1:83" ht="15.75" customHeight="1" x14ac:dyDescent="0.2">
      <c r="A13" s="20"/>
      <c r="B13" s="20"/>
      <c r="C13" s="20"/>
      <c r="D13" s="83"/>
      <c r="E13" s="60"/>
      <c r="F13" s="16"/>
      <c r="G13" s="16"/>
      <c r="H13" s="16"/>
      <c r="I13" s="16"/>
      <c r="J13" s="7"/>
      <c r="K13" s="7"/>
      <c r="L13" s="16"/>
      <c r="M13" s="16"/>
      <c r="N13" s="7"/>
      <c r="O13" s="7"/>
      <c r="P13" s="7"/>
      <c r="Q13" s="7"/>
      <c r="R13" s="7"/>
      <c r="S13" s="47"/>
      <c r="T13" s="48"/>
      <c r="AH13" s="17"/>
      <c r="AI13" s="17"/>
      <c r="AJ13" s="17"/>
      <c r="AK13" s="17"/>
      <c r="AL13" s="17"/>
      <c r="AM13" s="17"/>
      <c r="BU13" s="116"/>
      <c r="BV13" s="116"/>
      <c r="BW13" s="116"/>
      <c r="BX13" s="116"/>
      <c r="BY13" s="116"/>
      <c r="BZ13" s="116"/>
      <c r="CA13" s="116"/>
      <c r="CB13" s="116"/>
      <c r="CC13" s="116"/>
      <c r="CD13" s="116"/>
      <c r="CE13" s="116"/>
    </row>
    <row r="14" spans="1:83" ht="15.75" customHeight="1" x14ac:dyDescent="0.25">
      <c r="A14" s="14"/>
      <c r="B14" s="14"/>
      <c r="C14" s="14"/>
      <c r="D14" s="84"/>
      <c r="E14" s="60"/>
      <c r="F14" s="16"/>
      <c r="G14" s="16"/>
      <c r="H14" s="16"/>
      <c r="I14" s="16"/>
      <c r="J14" s="16"/>
      <c r="K14" s="16"/>
      <c r="L14" s="16"/>
      <c r="M14" s="16"/>
      <c r="N14" s="7"/>
      <c r="O14" s="7"/>
      <c r="P14" s="7"/>
      <c r="Q14" s="7"/>
      <c r="R14" s="7"/>
      <c r="S14" s="47"/>
      <c r="T14" s="48"/>
      <c r="U14" s="38"/>
      <c r="AH14" s="17"/>
      <c r="AI14" s="17"/>
      <c r="AJ14" s="17"/>
      <c r="AK14" s="17"/>
      <c r="AL14" s="17"/>
      <c r="AM14" s="17"/>
      <c r="BU14" s="118"/>
      <c r="BV14" s="118"/>
      <c r="BW14" s="118"/>
      <c r="BX14" s="118"/>
      <c r="BY14" s="118"/>
      <c r="BZ14" s="119" t="s">
        <v>4</v>
      </c>
      <c r="CA14" s="118"/>
      <c r="CB14" s="118"/>
      <c r="CC14" s="118"/>
      <c r="CD14" s="118"/>
      <c r="CE14" s="118"/>
    </row>
    <row r="15" spans="1:83" ht="19.5" customHeight="1" x14ac:dyDescent="0.25">
      <c r="A15" s="14"/>
      <c r="B15" s="14"/>
      <c r="C15" s="14"/>
      <c r="D15" s="84"/>
      <c r="E15" s="60" t="s">
        <v>26</v>
      </c>
      <c r="F15" s="164" t="s">
        <v>29</v>
      </c>
      <c r="G15" s="164"/>
      <c r="H15" s="164"/>
      <c r="I15" s="146" t="s">
        <v>1</v>
      </c>
      <c r="J15" s="16"/>
      <c r="K15" s="16"/>
      <c r="L15" s="16"/>
      <c r="M15" s="16"/>
      <c r="N15" s="7"/>
      <c r="O15" s="7"/>
      <c r="P15" s="7"/>
      <c r="Q15" s="7"/>
      <c r="R15" s="7"/>
      <c r="S15" s="47"/>
      <c r="T15" s="48"/>
      <c r="U15" s="38"/>
      <c r="AH15" s="17"/>
      <c r="AI15" s="17"/>
      <c r="AJ15" s="17"/>
      <c r="AK15" s="17"/>
      <c r="AL15" s="17"/>
      <c r="AM15" s="17"/>
      <c r="BU15" s="118"/>
      <c r="BV15" s="118"/>
      <c r="BW15" s="118"/>
      <c r="BX15" s="118"/>
      <c r="BY15" s="118"/>
      <c r="BZ15" s="120"/>
      <c r="CA15" s="118"/>
      <c r="CB15" s="118"/>
      <c r="CC15" s="118"/>
      <c r="CD15" s="118"/>
      <c r="CE15" s="118"/>
    </row>
    <row r="16" spans="1:83" ht="15.75" customHeight="1" x14ac:dyDescent="0.25">
      <c r="A16" s="14"/>
      <c r="B16" s="14"/>
      <c r="C16" s="14"/>
      <c r="D16" s="84"/>
      <c r="E16" s="23"/>
      <c r="F16" s="164"/>
      <c r="G16" s="164"/>
      <c r="H16" s="164"/>
      <c r="I16" s="63"/>
      <c r="J16" s="55"/>
      <c r="K16" s="55"/>
      <c r="L16" s="16"/>
      <c r="M16" s="16"/>
      <c r="N16" s="7"/>
      <c r="O16" s="7"/>
      <c r="P16" s="7"/>
      <c r="Q16" s="7"/>
      <c r="R16" s="7"/>
      <c r="S16" s="47"/>
      <c r="T16" s="48"/>
      <c r="U16" s="38"/>
      <c r="V16" s="2"/>
      <c r="W16" s="2"/>
      <c r="X16" s="2"/>
      <c r="Y16" s="2"/>
      <c r="Z16" s="2"/>
      <c r="AA16" s="2"/>
      <c r="AB16" s="2"/>
      <c r="AC16" s="2"/>
      <c r="AD16" s="2"/>
      <c r="AE16" s="2"/>
      <c r="AF16" s="2"/>
      <c r="AG16" s="2"/>
      <c r="AH16" s="17"/>
      <c r="AI16" s="17"/>
      <c r="AJ16" s="17"/>
      <c r="AK16" s="17"/>
      <c r="AL16" s="17"/>
      <c r="AM16" s="17"/>
      <c r="BU16" s="118"/>
      <c r="BV16" s="118"/>
      <c r="BW16" s="118"/>
      <c r="BX16" s="118"/>
      <c r="BY16" s="118"/>
      <c r="BZ16" s="120"/>
      <c r="CA16" s="118"/>
      <c r="CB16" s="118"/>
      <c r="CC16" s="118"/>
      <c r="CD16" s="118"/>
      <c r="CE16" s="118"/>
    </row>
    <row r="17" spans="1:83" ht="15" customHeight="1" x14ac:dyDescent="0.2">
      <c r="A17" s="14"/>
      <c r="B17" s="14"/>
      <c r="C17" s="14"/>
      <c r="D17" s="84"/>
      <c r="E17" s="60"/>
      <c r="F17" s="164"/>
      <c r="G17" s="164"/>
      <c r="H17" s="164"/>
      <c r="I17" s="63"/>
      <c r="J17" s="55"/>
      <c r="K17" s="55"/>
      <c r="L17" s="16"/>
      <c r="M17" s="16"/>
      <c r="N17" s="7"/>
      <c r="O17" s="7"/>
      <c r="P17" s="7"/>
      <c r="Q17" s="7"/>
      <c r="R17" s="7"/>
      <c r="S17" s="47"/>
      <c r="T17" s="48"/>
      <c r="U17" s="38"/>
      <c r="AH17" s="17"/>
      <c r="AI17" s="17"/>
      <c r="AJ17" s="17"/>
      <c r="AK17" s="17"/>
      <c r="AL17" s="17"/>
      <c r="AM17" s="17"/>
      <c r="BU17" s="118"/>
      <c r="BV17" s="118"/>
      <c r="BW17" s="118"/>
      <c r="BX17" s="118"/>
      <c r="BY17" s="118"/>
      <c r="BZ17" s="118"/>
      <c r="CA17" s="121">
        <f>I33</f>
        <v>0.35</v>
      </c>
      <c r="CB17" s="118">
        <f>$CA$17/(1-$CA$17)</f>
        <v>0.53846153846153844</v>
      </c>
      <c r="CC17" s="118"/>
      <c r="CD17" s="118"/>
      <c r="CE17" s="118"/>
    </row>
    <row r="18" spans="1:83" ht="14.25" customHeight="1" x14ac:dyDescent="0.2">
      <c r="A18" s="14"/>
      <c r="B18" s="14"/>
      <c r="C18" s="14"/>
      <c r="D18" s="84"/>
      <c r="E18" s="60"/>
      <c r="F18" s="53"/>
      <c r="G18" s="53"/>
      <c r="H18" s="16"/>
      <c r="I18" s="86"/>
      <c r="J18" s="55"/>
      <c r="K18" s="55"/>
      <c r="L18" s="16"/>
      <c r="M18" s="16"/>
      <c r="N18" s="7"/>
      <c r="O18" s="7"/>
      <c r="P18" s="7"/>
      <c r="Q18" s="7"/>
      <c r="R18" s="7"/>
      <c r="S18" s="47"/>
      <c r="T18" s="48"/>
      <c r="U18" s="38"/>
      <c r="V18" s="2"/>
      <c r="W18" s="2"/>
      <c r="X18" s="2"/>
      <c r="Y18" s="2"/>
      <c r="Z18" s="2"/>
      <c r="AA18" s="2"/>
      <c r="AB18" s="2"/>
      <c r="AC18" s="2"/>
      <c r="AD18" s="2"/>
      <c r="AE18" s="2"/>
      <c r="AF18" s="2"/>
      <c r="AG18" s="2"/>
      <c r="AH18" s="17"/>
      <c r="AI18" s="17"/>
      <c r="AJ18" s="17"/>
      <c r="AK18" s="17"/>
      <c r="AL18" s="17"/>
      <c r="AM18" s="17"/>
      <c r="BU18" s="118"/>
      <c r="BV18" s="118"/>
      <c r="BW18" s="118"/>
      <c r="BX18" s="118"/>
      <c r="BY18" s="118"/>
      <c r="BZ18" s="118"/>
      <c r="CA18" s="121"/>
      <c r="CB18" s="118"/>
      <c r="CC18" s="118"/>
      <c r="CD18" s="118"/>
      <c r="CE18" s="118"/>
    </row>
    <row r="19" spans="1:83" ht="14.25" customHeight="1" x14ac:dyDescent="0.2">
      <c r="A19" s="14"/>
      <c r="B19" s="14"/>
      <c r="C19" s="14"/>
      <c r="D19" s="84"/>
      <c r="E19" s="60"/>
      <c r="F19" s="53"/>
      <c r="G19" s="53"/>
      <c r="H19" s="16"/>
      <c r="I19" s="86"/>
      <c r="J19" s="16"/>
      <c r="K19" s="16"/>
      <c r="L19" s="16"/>
      <c r="M19" s="16"/>
      <c r="N19" s="7"/>
      <c r="O19" s="7"/>
      <c r="P19" s="7"/>
      <c r="Q19" s="7"/>
      <c r="R19" s="7"/>
      <c r="S19" s="47"/>
      <c r="T19" s="48"/>
      <c r="U19" s="38"/>
      <c r="V19" s="2"/>
      <c r="W19" s="2"/>
      <c r="X19" s="2"/>
      <c r="Y19" s="2"/>
      <c r="Z19" s="2"/>
      <c r="AA19" s="2"/>
      <c r="AB19" s="2"/>
      <c r="AC19" s="2"/>
      <c r="AD19" s="2"/>
      <c r="AE19" s="2"/>
      <c r="AF19" s="2"/>
      <c r="AG19" s="2"/>
      <c r="AH19" s="17"/>
      <c r="AI19" s="17"/>
      <c r="AJ19" s="17"/>
      <c r="AK19" s="17"/>
      <c r="AL19" s="17"/>
      <c r="AM19" s="17"/>
      <c r="BU19" s="118"/>
      <c r="BV19" s="118"/>
      <c r="BW19" s="118"/>
      <c r="BX19" s="118"/>
      <c r="BY19" s="118"/>
      <c r="BZ19" s="118"/>
      <c r="CA19" s="121"/>
      <c r="CB19" s="118"/>
      <c r="CC19" s="118"/>
      <c r="CD19" s="118"/>
      <c r="CE19" s="118"/>
    </row>
    <row r="20" spans="1:83" ht="12" customHeight="1" x14ac:dyDescent="0.2">
      <c r="A20" s="29"/>
      <c r="B20" s="29"/>
      <c r="C20" s="29"/>
      <c r="D20" s="85"/>
      <c r="E20" s="60" t="s">
        <v>27</v>
      </c>
      <c r="F20" s="164" t="s">
        <v>30</v>
      </c>
      <c r="G20" s="164"/>
      <c r="H20" s="164"/>
      <c r="I20" s="164"/>
      <c r="J20" s="16"/>
      <c r="K20" s="16"/>
      <c r="L20" s="16"/>
      <c r="M20" s="16"/>
      <c r="N20" s="16"/>
      <c r="O20" s="47"/>
      <c r="P20" s="47"/>
      <c r="Q20" s="47"/>
      <c r="R20" s="47"/>
      <c r="S20" s="47"/>
      <c r="T20" s="48"/>
      <c r="U20" s="10"/>
      <c r="AH20" s="17"/>
      <c r="AI20" s="17"/>
      <c r="AJ20" s="17"/>
      <c r="AK20" s="17"/>
      <c r="AL20" s="17"/>
      <c r="AM20" s="17"/>
      <c r="BU20" s="116"/>
      <c r="BV20" s="116"/>
      <c r="BW20" s="116"/>
      <c r="BX20" s="116"/>
      <c r="BY20" s="116"/>
      <c r="BZ20" s="116"/>
      <c r="CA20" s="116"/>
      <c r="CB20" s="116"/>
      <c r="CC20" s="116"/>
      <c r="CD20" s="116"/>
      <c r="CE20" s="116"/>
    </row>
    <row r="21" spans="1:83" ht="37.5" customHeight="1" x14ac:dyDescent="0.2">
      <c r="A21" s="29"/>
      <c r="B21" s="29"/>
      <c r="C21" s="29"/>
      <c r="D21" s="85"/>
      <c r="E21" s="23"/>
      <c r="F21" s="166"/>
      <c r="G21" s="166"/>
      <c r="H21" s="166"/>
      <c r="I21" s="166"/>
      <c r="J21" s="16"/>
      <c r="K21" s="16"/>
      <c r="L21" s="16"/>
      <c r="M21" s="16"/>
      <c r="N21" s="16"/>
      <c r="O21" s="47"/>
      <c r="P21" s="47"/>
      <c r="Q21" s="47"/>
      <c r="R21" s="47"/>
      <c r="S21" s="47"/>
      <c r="T21" s="48"/>
      <c r="U21" s="10"/>
      <c r="V21" s="2"/>
      <c r="W21" s="2"/>
      <c r="X21" s="2"/>
      <c r="Y21" s="2"/>
      <c r="Z21" s="2"/>
      <c r="AA21" s="2"/>
      <c r="AB21" s="2"/>
      <c r="AC21" s="2"/>
      <c r="AD21" s="2"/>
      <c r="AE21" s="2"/>
      <c r="AF21" s="2"/>
      <c r="AG21" s="2"/>
      <c r="AH21" s="17"/>
      <c r="AI21" s="17"/>
      <c r="AJ21" s="17"/>
      <c r="AK21" s="17"/>
      <c r="AL21" s="17"/>
      <c r="AM21" s="17"/>
      <c r="BU21" s="116"/>
      <c r="BV21" s="116"/>
      <c r="BW21" s="116"/>
      <c r="BX21" s="116"/>
      <c r="BY21" s="116"/>
      <c r="BZ21" s="116"/>
      <c r="CA21" s="116"/>
      <c r="CB21" s="116"/>
      <c r="CC21" s="116"/>
      <c r="CD21" s="116"/>
      <c r="CE21" s="116"/>
    </row>
    <row r="22" spans="1:83" ht="16.5" customHeight="1" x14ac:dyDescent="0.2">
      <c r="A22" s="29"/>
      <c r="B22" s="29"/>
      <c r="C22" s="29"/>
      <c r="D22" s="85"/>
      <c r="E22" s="23"/>
      <c r="F22" s="176" t="s">
        <v>22</v>
      </c>
      <c r="G22" s="176" t="s">
        <v>21</v>
      </c>
      <c r="H22" s="176" t="s">
        <v>20</v>
      </c>
      <c r="I22" s="176" t="s">
        <v>3</v>
      </c>
      <c r="J22" s="63"/>
      <c r="K22" s="64"/>
      <c r="L22" s="16"/>
      <c r="M22" s="16"/>
      <c r="N22" s="16"/>
      <c r="O22" s="47"/>
      <c r="P22" s="47"/>
      <c r="Q22" s="47"/>
      <c r="R22" s="47"/>
      <c r="S22" s="47"/>
      <c r="T22" s="48"/>
      <c r="U22" s="10"/>
      <c r="AH22" s="17"/>
      <c r="AI22" s="17"/>
      <c r="AJ22" s="17"/>
      <c r="AK22" s="17"/>
      <c r="AL22" s="17"/>
      <c r="AM22" s="17"/>
      <c r="BU22" s="116"/>
      <c r="BV22" s="116"/>
      <c r="BW22" s="116"/>
      <c r="BX22" s="116"/>
      <c r="BY22" s="116"/>
      <c r="BZ22" s="116"/>
      <c r="CA22" s="116"/>
      <c r="CB22" s="116"/>
      <c r="CC22" s="116"/>
      <c r="CD22" s="116"/>
      <c r="CE22" s="116"/>
    </row>
    <row r="23" spans="1:83" ht="22.5" customHeight="1" x14ac:dyDescent="0.2">
      <c r="A23" s="29"/>
      <c r="B23" s="29"/>
      <c r="C23" s="29"/>
      <c r="D23" s="18"/>
      <c r="E23" s="7"/>
      <c r="F23" s="177"/>
      <c r="G23" s="177"/>
      <c r="H23" s="177"/>
      <c r="I23" s="177"/>
      <c r="J23" s="7"/>
      <c r="K23" s="7"/>
      <c r="L23" s="7"/>
      <c r="M23" s="16"/>
      <c r="N23" s="16"/>
      <c r="O23" s="47"/>
      <c r="P23" s="47"/>
      <c r="Q23" s="47"/>
      <c r="R23" s="47"/>
      <c r="S23" s="47"/>
      <c r="T23" s="48"/>
      <c r="U23" s="10"/>
      <c r="AH23" s="17"/>
      <c r="AI23" s="17"/>
      <c r="AJ23" s="17"/>
      <c r="AK23" s="17"/>
      <c r="AL23" s="17"/>
      <c r="AM23" s="17"/>
      <c r="BU23" s="116"/>
      <c r="BV23" s="116"/>
      <c r="BW23" s="116"/>
      <c r="BX23" s="116"/>
      <c r="BY23" s="116"/>
      <c r="BZ23" s="116"/>
      <c r="CA23" s="116"/>
      <c r="CB23" s="116"/>
      <c r="CC23" s="116"/>
      <c r="CD23" s="116"/>
      <c r="CE23" s="116"/>
    </row>
    <row r="24" spans="1:83" ht="24.75" customHeight="1" x14ac:dyDescent="0.2">
      <c r="A24" s="7"/>
      <c r="B24" s="7"/>
      <c r="C24" s="7"/>
      <c r="D24" s="18"/>
      <c r="E24" s="7"/>
      <c r="F24" s="178"/>
      <c r="G24" s="178"/>
      <c r="H24" s="178"/>
      <c r="I24" s="178"/>
      <c r="J24" s="7"/>
      <c r="K24" s="7"/>
      <c r="L24" s="7"/>
      <c r="M24" s="7"/>
      <c r="N24" s="7"/>
      <c r="O24" s="13"/>
      <c r="P24" s="13"/>
      <c r="Q24" s="13"/>
      <c r="R24" s="13"/>
      <c r="S24" s="13"/>
      <c r="T24" s="87"/>
      <c r="U24" s="28"/>
      <c r="AH24" s="17"/>
      <c r="AI24" s="17"/>
      <c r="AJ24" s="17"/>
      <c r="AK24" s="17"/>
      <c r="AL24" s="17"/>
      <c r="BU24" s="122"/>
      <c r="BV24" s="123" t="s">
        <v>11</v>
      </c>
      <c r="BW24" s="124" t="s">
        <v>12</v>
      </c>
      <c r="BX24" s="123" t="s">
        <v>13</v>
      </c>
      <c r="BY24" s="118">
        <v>0</v>
      </c>
      <c r="BZ24" s="118">
        <v>0</v>
      </c>
      <c r="CA24" s="118">
        <v>0</v>
      </c>
      <c r="CB24" s="118">
        <v>0</v>
      </c>
      <c r="CC24" s="116"/>
      <c r="CD24" s="116"/>
      <c r="CE24" s="125"/>
    </row>
    <row r="25" spans="1:83" ht="29.25" customHeight="1" x14ac:dyDescent="0.2">
      <c r="A25" s="7"/>
      <c r="B25" s="7"/>
      <c r="C25" s="7"/>
      <c r="D25" s="18"/>
      <c r="E25" s="7"/>
      <c r="F25" s="45">
        <f>$BY$24/10000</f>
        <v>0</v>
      </c>
      <c r="G25" s="45">
        <f>$BZ$24/10000</f>
        <v>0</v>
      </c>
      <c r="H25" s="45">
        <f>$CA$24/10000</f>
        <v>0</v>
      </c>
      <c r="I25" s="45">
        <f>$CB$24/10000</f>
        <v>0</v>
      </c>
      <c r="J25" s="7"/>
      <c r="K25" s="7"/>
      <c r="L25" s="7"/>
      <c r="M25" s="7"/>
      <c r="N25" s="7"/>
      <c r="O25" s="13"/>
      <c r="P25" s="13"/>
      <c r="Q25" s="13"/>
      <c r="R25" s="13"/>
      <c r="S25" s="13"/>
      <c r="T25" s="87"/>
      <c r="U25" s="28"/>
      <c r="AH25" s="17"/>
      <c r="AI25" s="17"/>
      <c r="AJ25" s="17"/>
      <c r="AK25" s="17"/>
      <c r="AL25" s="17"/>
      <c r="BU25" s="126">
        <v>1</v>
      </c>
      <c r="BV25" s="127">
        <f>I7</f>
        <v>0</v>
      </c>
      <c r="BW25" s="128">
        <f>$BV25*($BX$29*$BY$29*$CA$29+$BX$33*$BY$33*$CA$33+$BX$36*$BY$36*$CA$36)/$BY$41</f>
        <v>0</v>
      </c>
      <c r="BX25" s="129">
        <f>$BV25*($BX$30*$BY$30*$CA$30+$BX$34*$BY$34*$CA$34+$BX$37*$BY$37*$CA$37)/$BY$42</f>
        <v>0</v>
      </c>
      <c r="BY25" s="130">
        <f>$BV25*($BX$32*$BY$32*$CA$32+$BX$35*$BY$35*$CA$35+$BX$38*$BY$38*$CA$38)/$BY$43</f>
        <v>0</v>
      </c>
      <c r="BZ25" s="118"/>
      <c r="CA25" s="116"/>
      <c r="CB25" s="116"/>
      <c r="CC25" s="116"/>
      <c r="CD25" s="116"/>
      <c r="CE25" s="125"/>
    </row>
    <row r="26" spans="1:83" ht="14.25" x14ac:dyDescent="0.2">
      <c r="A26" s="7"/>
      <c r="B26" s="7"/>
      <c r="C26" s="7"/>
      <c r="D26" s="18"/>
      <c r="E26" s="7"/>
      <c r="F26" s="7"/>
      <c r="G26" s="16"/>
      <c r="H26" s="47"/>
      <c r="I26" s="47"/>
      <c r="J26" s="7"/>
      <c r="K26" s="7"/>
      <c r="L26" s="7"/>
      <c r="M26" s="7"/>
      <c r="N26" s="7"/>
      <c r="O26" s="13"/>
      <c r="P26" s="13"/>
      <c r="Q26" s="13"/>
      <c r="R26" s="13"/>
      <c r="S26" s="13"/>
      <c r="T26" s="87"/>
      <c r="U26" s="28"/>
      <c r="AH26" s="17"/>
      <c r="AI26" s="17"/>
      <c r="AJ26" s="17"/>
      <c r="AK26" s="17"/>
      <c r="AL26" s="17"/>
      <c r="BU26" s="126"/>
      <c r="BV26" s="126"/>
      <c r="BW26" s="126"/>
      <c r="BX26" s="126"/>
      <c r="BY26" s="126"/>
      <c r="BZ26" s="118"/>
      <c r="CA26" s="116"/>
      <c r="CB26" s="116"/>
      <c r="CC26" s="116"/>
      <c r="CD26" s="116"/>
      <c r="CE26" s="125"/>
    </row>
    <row r="27" spans="1:83" ht="14.25" x14ac:dyDescent="0.2">
      <c r="A27" s="7"/>
      <c r="B27" s="7"/>
      <c r="C27" s="7"/>
      <c r="D27" s="18"/>
      <c r="E27" s="7"/>
      <c r="F27" s="7"/>
      <c r="G27" s="16"/>
      <c r="H27" s="47"/>
      <c r="I27" s="47"/>
      <c r="J27" s="47"/>
      <c r="K27" s="47"/>
      <c r="L27" s="7"/>
      <c r="M27" s="7"/>
      <c r="N27" s="7"/>
      <c r="O27" s="13"/>
      <c r="P27" s="13"/>
      <c r="Q27" s="13"/>
      <c r="R27" s="13"/>
      <c r="S27" s="13"/>
      <c r="T27" s="87"/>
      <c r="U27" s="28"/>
      <c r="AH27" s="17"/>
      <c r="AI27" s="17"/>
      <c r="AJ27" s="17"/>
      <c r="AK27" s="17"/>
      <c r="AL27" s="17"/>
      <c r="BU27" s="126"/>
      <c r="BV27" s="126"/>
      <c r="BW27" s="126"/>
      <c r="BX27" s="126"/>
      <c r="BY27" s="126"/>
      <c r="BZ27" s="118"/>
      <c r="CA27" s="116"/>
      <c r="CB27" s="116"/>
      <c r="CC27" s="116"/>
      <c r="CD27" s="116"/>
      <c r="CE27" s="125"/>
    </row>
    <row r="28" spans="1:83" ht="18" customHeight="1" x14ac:dyDescent="0.2">
      <c r="A28" s="7"/>
      <c r="B28" s="7"/>
      <c r="C28" s="7"/>
      <c r="D28" s="18"/>
      <c r="E28" s="7"/>
      <c r="F28" s="7"/>
      <c r="G28" s="47"/>
      <c r="H28" s="47"/>
      <c r="I28" s="47"/>
      <c r="J28" s="47"/>
      <c r="K28" s="47"/>
      <c r="L28" s="7"/>
      <c r="M28" s="7"/>
      <c r="N28" s="7"/>
      <c r="O28" s="7"/>
      <c r="P28" s="13"/>
      <c r="Q28" s="13"/>
      <c r="R28" s="13"/>
      <c r="S28" s="13"/>
      <c r="T28" s="87"/>
      <c r="U28" s="10"/>
      <c r="AH28" s="17"/>
      <c r="AI28" s="17"/>
      <c r="AJ28" s="17"/>
      <c r="AK28" s="17"/>
      <c r="AL28" s="17"/>
      <c r="AM28" s="17"/>
      <c r="BU28" s="116"/>
      <c r="BV28" s="126"/>
      <c r="BW28" s="126"/>
      <c r="BX28" s="131" t="s">
        <v>6</v>
      </c>
      <c r="BY28" s="131" t="s">
        <v>7</v>
      </c>
      <c r="BZ28" s="131" t="s">
        <v>8</v>
      </c>
      <c r="CA28" s="131" t="s">
        <v>9</v>
      </c>
      <c r="CB28" s="116"/>
      <c r="CC28" s="116"/>
      <c r="CD28" s="116"/>
      <c r="CE28" s="116"/>
    </row>
    <row r="29" spans="1:83" ht="14.25" customHeight="1" x14ac:dyDescent="0.2">
      <c r="A29" s="7"/>
      <c r="B29" s="7"/>
      <c r="C29" s="7" t="s">
        <v>0</v>
      </c>
      <c r="D29" s="18"/>
      <c r="E29" s="7"/>
      <c r="F29" s="7"/>
      <c r="G29" s="47"/>
      <c r="H29" s="47"/>
      <c r="I29" s="47"/>
      <c r="J29" s="47"/>
      <c r="K29" s="47"/>
      <c r="L29" s="7"/>
      <c r="M29" s="7"/>
      <c r="N29" s="7"/>
      <c r="O29" s="7"/>
      <c r="P29" s="13"/>
      <c r="Q29" s="13"/>
      <c r="R29" s="13"/>
      <c r="S29" s="13"/>
      <c r="T29" s="87"/>
      <c r="U29" s="10"/>
      <c r="AH29" s="17"/>
      <c r="AI29" s="17"/>
      <c r="AJ29" s="17"/>
      <c r="AK29" s="17"/>
      <c r="AL29" s="17"/>
      <c r="AM29" s="17"/>
      <c r="BU29" s="116"/>
      <c r="BV29" s="126" t="s">
        <v>10</v>
      </c>
      <c r="BW29" s="126" t="s">
        <v>11</v>
      </c>
      <c r="BX29" s="132">
        <f>$I$10</f>
        <v>0.75</v>
      </c>
      <c r="BY29" s="126">
        <f>1*(1-$H$25)</f>
        <v>1</v>
      </c>
      <c r="BZ29" s="126">
        <f>10-$F$25*2*3</f>
        <v>10</v>
      </c>
      <c r="CA29" s="126">
        <f>(1+$CB$17)*BZ29/60/50</f>
        <v>5.1282051282051273E-3</v>
      </c>
      <c r="CB29" s="116"/>
      <c r="CC29" s="116"/>
      <c r="CD29" s="116"/>
      <c r="CE29" s="116"/>
    </row>
    <row r="30" spans="1:83" ht="14.25" x14ac:dyDescent="0.2">
      <c r="A30" s="7"/>
      <c r="B30" s="7"/>
      <c r="C30" s="7"/>
      <c r="D30" s="18"/>
      <c r="E30" s="7"/>
      <c r="F30" s="7"/>
      <c r="G30" s="47"/>
      <c r="H30" s="47"/>
      <c r="I30" s="47"/>
      <c r="J30" s="47"/>
      <c r="K30" s="47"/>
      <c r="L30" s="7"/>
      <c r="M30" s="7"/>
      <c r="N30" s="7"/>
      <c r="O30" s="7"/>
      <c r="P30" s="13"/>
      <c r="Q30" s="13"/>
      <c r="R30" s="13"/>
      <c r="S30" s="13"/>
      <c r="T30" s="87"/>
      <c r="U30" s="10"/>
      <c r="AH30" s="17"/>
      <c r="AI30" s="17"/>
      <c r="AJ30" s="17"/>
      <c r="AK30" s="17"/>
      <c r="AL30" s="17"/>
      <c r="AM30" s="17"/>
      <c r="BU30" s="116"/>
      <c r="BV30" s="126" t="s">
        <v>0</v>
      </c>
      <c r="BW30" s="126" t="s">
        <v>12</v>
      </c>
      <c r="BX30" s="132">
        <f>$I$10</f>
        <v>0.75</v>
      </c>
      <c r="BY30" s="126">
        <f>1*(1-$H$25)</f>
        <v>1</v>
      </c>
      <c r="BZ30" s="126">
        <f>10-$F$25*2*7</f>
        <v>10</v>
      </c>
      <c r="CA30" s="126">
        <f>(1+$CB$17)*BZ30/60/50</f>
        <v>5.1282051282051273E-3</v>
      </c>
      <c r="CB30" s="116"/>
      <c r="CC30" s="116"/>
      <c r="CD30" s="116"/>
      <c r="CE30" s="116"/>
    </row>
    <row r="31" spans="1:83" ht="14.25" x14ac:dyDescent="0.2">
      <c r="A31" s="7"/>
      <c r="B31" s="7"/>
      <c r="C31" s="7"/>
      <c r="D31" s="18"/>
      <c r="E31" s="7"/>
      <c r="F31" s="7"/>
      <c r="G31" s="47"/>
      <c r="H31" s="47"/>
      <c r="I31" s="47"/>
      <c r="J31" s="47"/>
      <c r="K31" s="47"/>
      <c r="L31" s="7"/>
      <c r="M31" s="7"/>
      <c r="N31" s="7"/>
      <c r="O31" s="7"/>
      <c r="P31" s="13"/>
      <c r="Q31" s="13"/>
      <c r="R31" s="13"/>
      <c r="S31" s="13"/>
      <c r="T31" s="87"/>
      <c r="U31" s="10"/>
      <c r="V31" s="2"/>
      <c r="W31" s="2"/>
      <c r="X31" s="2"/>
      <c r="Y31" s="2"/>
      <c r="Z31" s="2"/>
      <c r="AA31" s="2"/>
      <c r="AB31" s="2"/>
      <c r="AC31" s="2"/>
      <c r="AD31" s="2"/>
      <c r="AE31" s="2"/>
      <c r="AF31" s="2"/>
      <c r="AG31" s="2"/>
      <c r="AH31" s="17"/>
      <c r="AI31" s="17"/>
      <c r="AJ31" s="17"/>
      <c r="AK31" s="17"/>
      <c r="AL31" s="17"/>
      <c r="AM31" s="17"/>
      <c r="BU31" s="116"/>
      <c r="BV31" s="126"/>
      <c r="BW31" s="126"/>
      <c r="BX31" s="132"/>
      <c r="BY31" s="126"/>
      <c r="BZ31" s="126"/>
      <c r="CA31" s="126"/>
      <c r="CB31" s="116"/>
      <c r="CC31" s="116"/>
      <c r="CD31" s="116"/>
      <c r="CE31" s="116"/>
    </row>
    <row r="32" spans="1:83" ht="14.25" x14ac:dyDescent="0.2">
      <c r="A32" s="7"/>
      <c r="B32" s="7"/>
      <c r="C32" s="7"/>
      <c r="D32" s="18"/>
      <c r="E32" s="7"/>
      <c r="F32" s="7"/>
      <c r="G32" s="47"/>
      <c r="H32" s="47"/>
      <c r="I32" s="47"/>
      <c r="J32" s="47"/>
      <c r="K32" s="47"/>
      <c r="L32" s="7"/>
      <c r="M32" s="7"/>
      <c r="N32" s="7"/>
      <c r="O32" s="39"/>
      <c r="P32" s="13"/>
      <c r="Q32" s="13"/>
      <c r="R32" s="13"/>
      <c r="S32" s="13"/>
      <c r="T32" s="87"/>
      <c r="U32" s="10"/>
      <c r="AH32" s="17"/>
      <c r="AI32" s="17"/>
      <c r="AJ32" s="17"/>
      <c r="AK32" s="17"/>
      <c r="AL32" s="17"/>
      <c r="AM32" s="17"/>
      <c r="BU32" s="116"/>
      <c r="BV32" s="126" t="s">
        <v>0</v>
      </c>
      <c r="BW32" s="126" t="s">
        <v>13</v>
      </c>
      <c r="BX32" s="132">
        <f>$I$10</f>
        <v>0.75</v>
      </c>
      <c r="BY32" s="126">
        <f>1*(1-$H$25)</f>
        <v>1</v>
      </c>
      <c r="BZ32" s="126">
        <f>15*$F$25*2</f>
        <v>0</v>
      </c>
      <c r="CA32" s="126">
        <f t="shared" ref="CA32:CA38" si="0">(1+$CB$17)*BZ32/60/50</f>
        <v>0</v>
      </c>
      <c r="CB32" s="116"/>
      <c r="CC32" s="116"/>
      <c r="CD32" s="116"/>
      <c r="CE32" s="116"/>
    </row>
    <row r="33" spans="1:83" ht="20.25" customHeight="1" x14ac:dyDescent="0.2">
      <c r="A33" s="7"/>
      <c r="B33" s="7"/>
      <c r="C33" s="7"/>
      <c r="D33" s="18"/>
      <c r="E33" s="103" t="s">
        <v>31</v>
      </c>
      <c r="F33" s="165" t="s">
        <v>33</v>
      </c>
      <c r="G33" s="165"/>
      <c r="H33" s="165"/>
      <c r="I33" s="147">
        <v>0.35</v>
      </c>
      <c r="J33" s="47"/>
      <c r="K33" s="47"/>
      <c r="L33" s="34"/>
      <c r="M33" s="7"/>
      <c r="N33" s="13"/>
      <c r="O33" s="175"/>
      <c r="P33" s="13"/>
      <c r="Q33" s="13"/>
      <c r="R33" s="13"/>
      <c r="S33" s="13"/>
      <c r="T33" s="87"/>
      <c r="U33" s="10"/>
      <c r="AH33" s="17"/>
      <c r="AI33" s="17"/>
      <c r="AJ33" s="17"/>
      <c r="AK33" s="17"/>
      <c r="AL33" s="17"/>
      <c r="AM33" s="17"/>
      <c r="BU33" s="116"/>
      <c r="BV33" s="126" t="s">
        <v>14</v>
      </c>
      <c r="BW33" s="126" t="s">
        <v>11</v>
      </c>
      <c r="BX33" s="132">
        <f>$I$11</f>
        <v>0.2</v>
      </c>
      <c r="BY33" s="126">
        <f>4*$CA$10*(1-$G$25)*(1-$H$25)</f>
        <v>4.8</v>
      </c>
      <c r="BZ33" s="126">
        <f>15-$F$25*2*5</f>
        <v>15</v>
      </c>
      <c r="CA33" s="126">
        <f t="shared" si="0"/>
        <v>7.6923076923076901E-3</v>
      </c>
      <c r="CB33" s="116"/>
      <c r="CC33" s="116"/>
      <c r="CD33" s="116"/>
      <c r="CE33" s="116"/>
    </row>
    <row r="34" spans="1:83" ht="14.25" x14ac:dyDescent="0.2">
      <c r="A34" s="7"/>
      <c r="B34" s="7"/>
      <c r="C34" s="7"/>
      <c r="D34" s="18"/>
      <c r="E34" s="23"/>
      <c r="F34" s="165"/>
      <c r="G34" s="165"/>
      <c r="H34" s="165"/>
      <c r="I34" s="97"/>
      <c r="K34" s="7"/>
      <c r="L34" s="34"/>
      <c r="M34" s="34"/>
      <c r="N34" s="13"/>
      <c r="O34" s="175"/>
      <c r="P34" s="13"/>
      <c r="Q34" s="13"/>
      <c r="R34" s="13"/>
      <c r="S34" s="13"/>
      <c r="T34" s="87"/>
      <c r="U34" s="10"/>
      <c r="AH34" s="17"/>
      <c r="AI34" s="17"/>
      <c r="AJ34" s="17"/>
      <c r="AK34" s="17"/>
      <c r="AL34" s="17"/>
      <c r="AM34" s="17"/>
      <c r="BU34" s="116"/>
      <c r="BV34" s="126" t="s">
        <v>0</v>
      </c>
      <c r="BW34" s="126" t="s">
        <v>12</v>
      </c>
      <c r="BX34" s="132">
        <f>$I$11</f>
        <v>0.2</v>
      </c>
      <c r="BY34" s="126">
        <f>4*$CA$10*(1-$G$25)*(1-$H$25)</f>
        <v>4.8</v>
      </c>
      <c r="BZ34" s="126">
        <f>5-$F$25*2*1</f>
        <v>5</v>
      </c>
      <c r="CA34" s="126">
        <f t="shared" si="0"/>
        <v>2.5641025641025637E-3</v>
      </c>
      <c r="CB34" s="116"/>
      <c r="CC34" s="116"/>
      <c r="CD34" s="116"/>
      <c r="CE34" s="116"/>
    </row>
    <row r="35" spans="1:83" ht="6" customHeight="1" x14ac:dyDescent="0.2">
      <c r="A35" s="7"/>
      <c r="B35" s="7"/>
      <c r="C35" s="7"/>
      <c r="D35" s="18"/>
      <c r="E35" s="98"/>
      <c r="F35" s="7"/>
      <c r="G35" s="23"/>
      <c r="I35" s="13"/>
      <c r="J35" s="13"/>
      <c r="K35" s="13"/>
      <c r="L35" s="13"/>
      <c r="M35" s="13"/>
      <c r="N35" s="13"/>
      <c r="O35" s="175"/>
      <c r="P35" s="13"/>
      <c r="Q35" s="13"/>
      <c r="R35" s="13"/>
      <c r="S35" s="13"/>
      <c r="T35" s="87"/>
      <c r="U35" s="10"/>
      <c r="AH35" s="17"/>
      <c r="AI35" s="17"/>
      <c r="AJ35" s="17"/>
      <c r="AK35" s="17"/>
      <c r="AL35" s="17"/>
      <c r="AM35" s="17"/>
      <c r="BU35" s="116"/>
      <c r="BV35" s="126" t="s">
        <v>0</v>
      </c>
      <c r="BW35" s="126" t="s">
        <v>13</v>
      </c>
      <c r="BX35" s="132">
        <f>$I$11</f>
        <v>0.2</v>
      </c>
      <c r="BY35" s="126">
        <f>4*$CA$10*(1-$G$25)*(1-$H$25)</f>
        <v>4.8</v>
      </c>
      <c r="BZ35" s="126">
        <f>10*$F$25*2</f>
        <v>0</v>
      </c>
      <c r="CA35" s="126">
        <f t="shared" si="0"/>
        <v>0</v>
      </c>
      <c r="CB35" s="116"/>
      <c r="CC35" s="116"/>
      <c r="CD35" s="116"/>
      <c r="CE35" s="116"/>
    </row>
    <row r="36" spans="1:83" ht="4.5" customHeight="1" x14ac:dyDescent="0.2">
      <c r="A36" s="7"/>
      <c r="B36" s="7"/>
      <c r="C36" s="7"/>
      <c r="D36" s="18"/>
      <c r="E36" s="7"/>
      <c r="F36" s="7"/>
      <c r="G36" s="13"/>
      <c r="H36" s="13"/>
      <c r="I36" s="13"/>
      <c r="J36" s="13"/>
      <c r="K36" s="13"/>
      <c r="L36" s="13"/>
      <c r="M36" s="13"/>
      <c r="N36" s="13"/>
      <c r="O36" s="52"/>
      <c r="P36" s="13"/>
      <c r="Q36" s="13"/>
      <c r="R36" s="13"/>
      <c r="S36" s="13"/>
      <c r="T36" s="87"/>
      <c r="U36" s="10"/>
      <c r="AH36" s="17"/>
      <c r="AI36" s="17"/>
      <c r="AJ36" s="17"/>
      <c r="AK36" s="17"/>
      <c r="AL36" s="17"/>
      <c r="AM36" s="17"/>
      <c r="BU36" s="116"/>
      <c r="BV36" s="126" t="s">
        <v>15</v>
      </c>
      <c r="BW36" s="126" t="s">
        <v>11</v>
      </c>
      <c r="BX36" s="132">
        <f>$I$12</f>
        <v>0.05</v>
      </c>
      <c r="BY36" s="126">
        <f>8*($CA$10)</f>
        <v>9.6</v>
      </c>
      <c r="BZ36" s="126">
        <v>20</v>
      </c>
      <c r="CA36" s="126">
        <f t="shared" si="0"/>
        <v>1.0256410256410255E-2</v>
      </c>
      <c r="CB36" s="116"/>
      <c r="CC36" s="116"/>
      <c r="CD36" s="116"/>
      <c r="CE36" s="116"/>
    </row>
    <row r="37" spans="1:83" ht="5.25" customHeight="1" x14ac:dyDescent="0.2">
      <c r="A37" s="7"/>
      <c r="B37" s="7"/>
      <c r="C37" s="7"/>
      <c r="D37" s="18"/>
      <c r="E37" s="39"/>
      <c r="F37" s="39"/>
      <c r="G37" s="101"/>
      <c r="H37" s="101"/>
      <c r="I37" s="101"/>
      <c r="J37" s="101"/>
      <c r="K37" s="101"/>
      <c r="L37" s="13"/>
      <c r="M37" s="13"/>
      <c r="N37" s="13"/>
      <c r="O37" s="28"/>
      <c r="P37" s="13"/>
      <c r="Q37" s="13"/>
      <c r="R37" s="13"/>
      <c r="S37" s="13"/>
      <c r="T37" s="87"/>
      <c r="U37" s="10"/>
      <c r="AH37" s="17"/>
      <c r="AI37" s="17"/>
      <c r="AJ37" s="17"/>
      <c r="AK37" s="17"/>
      <c r="AL37" s="17"/>
      <c r="AM37" s="17"/>
      <c r="BU37" s="116"/>
      <c r="BV37" s="126" t="s">
        <v>0</v>
      </c>
      <c r="BW37" s="126" t="s">
        <v>12</v>
      </c>
      <c r="BX37" s="132">
        <f>$I$12</f>
        <v>0.05</v>
      </c>
      <c r="BY37" s="126">
        <f>8*($CA$10)</f>
        <v>9.6</v>
      </c>
      <c r="BZ37" s="126">
        <v>5</v>
      </c>
      <c r="CA37" s="126">
        <f t="shared" si="0"/>
        <v>2.5641025641025637E-3</v>
      </c>
      <c r="CB37" s="116"/>
      <c r="CC37" s="116"/>
      <c r="CD37" s="116"/>
      <c r="CE37" s="116"/>
    </row>
    <row r="38" spans="1:83" ht="5.25" customHeight="1" x14ac:dyDescent="0.2">
      <c r="A38" s="7"/>
      <c r="B38" s="7"/>
      <c r="C38" s="7"/>
      <c r="D38" s="18"/>
      <c r="E38" s="39"/>
      <c r="F38" s="39"/>
      <c r="G38" s="101"/>
      <c r="H38" s="101"/>
      <c r="I38" s="101"/>
      <c r="J38" s="39"/>
      <c r="K38" s="101"/>
      <c r="L38" s="13"/>
      <c r="M38" s="13"/>
      <c r="N38" s="13"/>
      <c r="O38" s="28"/>
      <c r="P38" s="13"/>
      <c r="Q38" s="13"/>
      <c r="R38" s="13"/>
      <c r="S38" s="13"/>
      <c r="T38" s="87"/>
      <c r="U38" s="10"/>
      <c r="AH38" s="17"/>
      <c r="AI38" s="17"/>
      <c r="AJ38" s="17"/>
      <c r="AK38" s="17"/>
      <c r="AL38" s="17"/>
      <c r="AM38" s="17"/>
      <c r="BU38" s="116"/>
      <c r="BV38" s="126" t="s">
        <v>0</v>
      </c>
      <c r="BW38" s="126" t="s">
        <v>13</v>
      </c>
      <c r="BX38" s="132">
        <f>$I$12</f>
        <v>0.05</v>
      </c>
      <c r="BY38" s="126">
        <f>8*($CA$10)</f>
        <v>9.6</v>
      </c>
      <c r="BZ38" s="126">
        <f>10*$F$25*2</f>
        <v>0</v>
      </c>
      <c r="CA38" s="126">
        <f t="shared" si="0"/>
        <v>0</v>
      </c>
      <c r="CB38" s="116"/>
      <c r="CC38" s="116"/>
      <c r="CD38" s="116"/>
      <c r="CE38" s="116"/>
    </row>
    <row r="39" spans="1:83" ht="7.5" customHeight="1" x14ac:dyDescent="0.2">
      <c r="A39" s="9"/>
      <c r="B39" s="7"/>
      <c r="C39" s="7"/>
      <c r="D39" s="88"/>
      <c r="E39" s="99"/>
      <c r="F39" s="99"/>
      <c r="G39" s="100"/>
      <c r="H39" s="100"/>
      <c r="I39" s="100"/>
      <c r="J39" s="102"/>
      <c r="K39" s="100"/>
      <c r="L39" s="89"/>
      <c r="M39" s="89"/>
      <c r="N39" s="89"/>
      <c r="O39" s="90"/>
      <c r="P39" s="89"/>
      <c r="Q39" s="89"/>
      <c r="R39" s="89"/>
      <c r="S39" s="89"/>
      <c r="T39" s="91"/>
      <c r="U39" s="10"/>
      <c r="AH39" s="17"/>
      <c r="AI39" s="17"/>
      <c r="AJ39" s="17"/>
      <c r="AK39" s="17"/>
      <c r="AL39" s="17"/>
      <c r="AM39" s="17"/>
      <c r="BU39" s="116"/>
      <c r="BV39" s="126"/>
      <c r="BW39" s="126"/>
      <c r="BX39" s="126"/>
      <c r="BY39" s="126"/>
      <c r="BZ39" s="126"/>
      <c r="CA39" s="126"/>
      <c r="CB39" s="116"/>
      <c r="CC39" s="116"/>
      <c r="CD39" s="116"/>
      <c r="CE39" s="116"/>
    </row>
    <row r="40" spans="1:83" s="22" customFormat="1" ht="14.25" x14ac:dyDescent="0.2">
      <c r="A40" s="9"/>
      <c r="B40" s="9"/>
      <c r="C40" s="9"/>
      <c r="D40" s="9"/>
      <c r="E40" s="39"/>
      <c r="F40" s="39"/>
      <c r="G40" s="101"/>
      <c r="H40" s="101"/>
      <c r="I40" s="101"/>
      <c r="J40" s="24"/>
      <c r="K40" s="101"/>
      <c r="L40" s="13"/>
      <c r="M40" s="13"/>
      <c r="N40" s="13"/>
      <c r="O40" s="28"/>
      <c r="P40" s="13"/>
      <c r="Q40" s="13"/>
      <c r="R40" s="13"/>
      <c r="S40" s="13"/>
      <c r="T40" s="13"/>
      <c r="U40" s="10"/>
      <c r="AH40" s="27"/>
      <c r="AI40" s="27"/>
      <c r="AJ40" s="27"/>
      <c r="AK40" s="27"/>
      <c r="AL40" s="27"/>
      <c r="AM40" s="27"/>
      <c r="BU40" s="116"/>
      <c r="BV40" s="126"/>
      <c r="BW40" s="126"/>
      <c r="BX40" s="126" t="s">
        <v>16</v>
      </c>
      <c r="BY40" s="122" t="s">
        <v>17</v>
      </c>
      <c r="BZ40" s="126"/>
      <c r="CA40" s="126"/>
      <c r="CB40" s="133"/>
      <c r="CC40" s="133"/>
      <c r="CD40" s="133"/>
      <c r="CE40" s="133"/>
    </row>
    <row r="41" spans="1:83" s="22" customFormat="1" ht="14.25" x14ac:dyDescent="0.2">
      <c r="A41" s="9"/>
      <c r="B41" s="9"/>
      <c r="C41" s="9"/>
      <c r="D41" s="9"/>
      <c r="E41" s="7"/>
      <c r="F41" s="7"/>
      <c r="G41" s="13"/>
      <c r="H41" s="13"/>
      <c r="I41" s="13"/>
      <c r="K41" s="13"/>
      <c r="L41" s="13"/>
      <c r="M41" s="13"/>
      <c r="N41" s="13"/>
      <c r="O41" s="28"/>
      <c r="P41" s="13"/>
      <c r="Q41" s="13"/>
      <c r="R41" s="13"/>
      <c r="S41" s="13"/>
      <c r="T41" s="13"/>
      <c r="U41" s="10"/>
      <c r="AH41" s="27"/>
      <c r="AI41" s="27"/>
      <c r="AJ41" s="27"/>
      <c r="AK41" s="27"/>
      <c r="AL41" s="27"/>
      <c r="AM41" s="27"/>
      <c r="BU41" s="116"/>
      <c r="BV41" s="126"/>
      <c r="BW41" s="126" t="s">
        <v>11</v>
      </c>
      <c r="BX41" s="126">
        <f>SUM(CA29,CA33,CA36)</f>
        <v>2.3076923076923071E-2</v>
      </c>
      <c r="BY41" s="126">
        <f>36/1.1*(1+$I$25)</f>
        <v>32.727272727272727</v>
      </c>
      <c r="BZ41" s="126"/>
      <c r="CA41" s="126"/>
      <c r="CB41" s="133"/>
      <c r="CC41" s="133"/>
      <c r="CD41" s="133"/>
      <c r="CE41" s="133"/>
    </row>
    <row r="42" spans="1:83" s="22" customFormat="1" ht="14.25" x14ac:dyDescent="0.2">
      <c r="A42" s="7"/>
      <c r="B42" s="9"/>
      <c r="C42" s="9"/>
      <c r="D42" s="7"/>
      <c r="E42" s="7"/>
      <c r="F42" s="7"/>
      <c r="G42" s="13"/>
      <c r="H42" s="13"/>
      <c r="I42" s="13"/>
      <c r="J42" s="3"/>
      <c r="K42" s="13"/>
      <c r="L42" s="13"/>
      <c r="M42" s="13"/>
      <c r="N42" s="13"/>
      <c r="O42" s="16"/>
      <c r="P42" s="13"/>
      <c r="Q42" s="13"/>
      <c r="R42" s="13"/>
      <c r="S42" s="13"/>
      <c r="T42" s="13"/>
      <c r="U42" s="10"/>
      <c r="AH42" s="27"/>
      <c r="AI42" s="27"/>
      <c r="AJ42" s="27"/>
      <c r="AK42" s="27"/>
      <c r="AL42" s="27"/>
      <c r="AM42" s="27"/>
      <c r="BU42" s="116"/>
      <c r="BV42" s="126"/>
      <c r="BW42" s="126" t="s">
        <v>12</v>
      </c>
      <c r="BX42" s="126">
        <f>SUM(CA30,CA34,CA37)</f>
        <v>1.0256410256410255E-2</v>
      </c>
      <c r="BY42" s="126">
        <f>36/1.1*(1+$I$25)</f>
        <v>32.727272727272727</v>
      </c>
      <c r="BZ42" s="126"/>
      <c r="CA42" s="126"/>
      <c r="CB42" s="133"/>
      <c r="CC42" s="133"/>
      <c r="CD42" s="133"/>
      <c r="CE42" s="133"/>
    </row>
    <row r="43" spans="1:83" ht="14.25" x14ac:dyDescent="0.2">
      <c r="B43" s="7"/>
      <c r="C43" s="7"/>
      <c r="D43" s="7"/>
      <c r="E43" s="7"/>
      <c r="F43" s="7"/>
      <c r="G43" s="13"/>
      <c r="H43" s="13"/>
      <c r="I43" s="13"/>
      <c r="K43" s="13"/>
      <c r="L43" s="13"/>
      <c r="M43" s="13"/>
      <c r="N43" s="13"/>
      <c r="O43" s="7"/>
      <c r="P43" s="13"/>
      <c r="Q43" s="13"/>
      <c r="R43" s="13"/>
      <c r="S43" s="13"/>
      <c r="T43" s="13"/>
      <c r="U43" s="10"/>
      <c r="AH43" s="17"/>
      <c r="AI43" s="17"/>
      <c r="AJ43" s="17"/>
      <c r="AK43" s="17"/>
      <c r="AL43" s="17"/>
      <c r="AM43" s="17"/>
      <c r="BU43" s="116"/>
      <c r="BV43" s="126"/>
      <c r="BW43" s="126" t="s">
        <v>13</v>
      </c>
      <c r="BX43" s="126">
        <f>SUM(CA32,CA35,CA38)</f>
        <v>0</v>
      </c>
      <c r="BY43" s="126">
        <f>36/1.1*(1+$I$25)</f>
        <v>32.727272727272727</v>
      </c>
      <c r="BZ43" s="126"/>
      <c r="CA43" s="126"/>
      <c r="CB43" s="116"/>
      <c r="CC43" s="116"/>
      <c r="CD43" s="116"/>
      <c r="CE43" s="116"/>
    </row>
    <row r="44" spans="1:83" ht="14.25" x14ac:dyDescent="0.2">
      <c r="C44" s="7"/>
      <c r="D44" s="7"/>
      <c r="E44" s="7"/>
      <c r="F44" s="7"/>
      <c r="G44" s="13"/>
      <c r="H44" s="13"/>
      <c r="I44" s="13"/>
      <c r="K44" s="13"/>
      <c r="L44" s="13"/>
      <c r="M44" s="13"/>
      <c r="N44" s="13"/>
      <c r="O44" s="7"/>
      <c r="P44" s="13"/>
      <c r="Q44" s="13"/>
      <c r="R44" s="13"/>
      <c r="S44" s="13"/>
      <c r="T44" s="13"/>
      <c r="U44" s="10"/>
      <c r="AH44" s="17"/>
      <c r="AI44" s="17"/>
      <c r="AJ44" s="17"/>
      <c r="AK44" s="17"/>
      <c r="AL44" s="17"/>
      <c r="AM44" s="17"/>
      <c r="BU44" s="116"/>
      <c r="BV44" s="134"/>
      <c r="BW44" s="134"/>
      <c r="BX44" s="134"/>
      <c r="BY44" s="134"/>
      <c r="BZ44" s="134"/>
      <c r="CA44" s="126"/>
      <c r="CB44" s="116"/>
      <c r="CC44" s="116" t="s">
        <v>11</v>
      </c>
      <c r="CD44" s="135">
        <f>BW25</f>
        <v>0</v>
      </c>
      <c r="CE44" s="116"/>
    </row>
    <row r="45" spans="1:83" ht="14.25" x14ac:dyDescent="0.2">
      <c r="C45" s="7"/>
      <c r="D45" s="7"/>
      <c r="E45" s="7"/>
      <c r="F45" s="7"/>
      <c r="G45" s="13"/>
      <c r="H45" s="13"/>
      <c r="I45" s="13"/>
      <c r="J45" s="62"/>
      <c r="K45" s="13"/>
      <c r="L45" s="13"/>
      <c r="M45" s="13"/>
      <c r="N45" s="13"/>
      <c r="O45" s="7"/>
      <c r="P45" s="13"/>
      <c r="Q45" s="13"/>
      <c r="R45" s="13"/>
      <c r="S45" s="13"/>
      <c r="T45" s="13"/>
      <c r="U45" s="10"/>
      <c r="AH45" s="17"/>
      <c r="AI45" s="17"/>
      <c r="AJ45" s="17"/>
      <c r="AK45" s="17"/>
      <c r="AL45" s="17"/>
      <c r="AM45" s="17"/>
      <c r="BU45" s="116"/>
      <c r="BV45" s="118"/>
      <c r="BW45" s="118"/>
      <c r="BX45" s="118"/>
      <c r="BY45" s="118"/>
      <c r="BZ45" s="118"/>
      <c r="CA45" s="126"/>
      <c r="CB45" s="116"/>
      <c r="CC45" s="116" t="s">
        <v>12</v>
      </c>
      <c r="CD45" s="135">
        <f>IF(BX25 &lt;1, ROUNDUP(BX25, 0),BX25)</f>
        <v>0</v>
      </c>
      <c r="CE45" s="116"/>
    </row>
    <row r="46" spans="1:83" ht="14.25" x14ac:dyDescent="0.2">
      <c r="C46" s="7"/>
      <c r="D46" s="7"/>
      <c r="E46" s="7"/>
      <c r="F46" s="7"/>
      <c r="G46" s="13"/>
      <c r="H46" s="13"/>
      <c r="I46" s="13"/>
      <c r="J46" s="13"/>
      <c r="K46" s="13"/>
      <c r="L46" s="13"/>
      <c r="M46" s="13"/>
      <c r="N46" s="13"/>
      <c r="O46" s="7"/>
      <c r="P46" s="13"/>
      <c r="Q46" s="13"/>
      <c r="R46" s="13"/>
      <c r="S46" s="13"/>
      <c r="T46" s="13"/>
      <c r="U46" s="10"/>
      <c r="AH46" s="17"/>
      <c r="AI46" s="17"/>
      <c r="AJ46" s="17"/>
      <c r="AK46" s="17"/>
      <c r="AL46" s="17"/>
      <c r="AM46" s="17"/>
      <c r="BU46" s="116"/>
      <c r="BV46" s="136"/>
      <c r="BW46" s="136"/>
      <c r="BX46" s="136"/>
      <c r="BY46" s="136"/>
      <c r="BZ46" s="136"/>
      <c r="CA46" s="126"/>
      <c r="CB46" s="116"/>
      <c r="CC46" s="116" t="s">
        <v>13</v>
      </c>
      <c r="CD46" s="135">
        <f>IF(BY25 &lt;1, ROUNDUP(BY25,0),BY25)</f>
        <v>0</v>
      </c>
      <c r="CE46" s="116"/>
    </row>
    <row r="47" spans="1:83" ht="14.25" x14ac:dyDescent="0.2">
      <c r="C47" s="7"/>
      <c r="D47" s="7"/>
      <c r="E47" s="7"/>
      <c r="F47" s="7"/>
      <c r="G47" s="13"/>
      <c r="H47" s="13"/>
      <c r="I47" s="13"/>
      <c r="J47" s="13"/>
      <c r="K47" s="13"/>
      <c r="L47" s="13"/>
      <c r="M47" s="13"/>
      <c r="N47" s="13"/>
      <c r="O47" s="13"/>
      <c r="P47" s="13"/>
      <c r="Q47" s="13"/>
      <c r="R47" s="13"/>
      <c r="S47" s="13"/>
      <c r="T47" s="13"/>
      <c r="U47" s="10"/>
      <c r="AH47" s="17"/>
      <c r="AI47" s="17"/>
      <c r="AJ47" s="17"/>
      <c r="AK47" s="17"/>
      <c r="AL47" s="17"/>
      <c r="AM47" s="17"/>
      <c r="BU47" s="116"/>
      <c r="BV47" s="136"/>
      <c r="BW47" s="136"/>
      <c r="BX47" s="137">
        <v>0.2</v>
      </c>
      <c r="BY47" s="136"/>
      <c r="BZ47" s="136"/>
      <c r="CA47" s="126"/>
      <c r="CB47" s="116"/>
      <c r="CC47" s="116"/>
      <c r="CD47" s="116"/>
      <c r="CE47" s="116"/>
    </row>
    <row r="48" spans="1:83" ht="14.25" x14ac:dyDescent="0.2">
      <c r="C48" s="7"/>
      <c r="D48" s="7"/>
      <c r="E48" s="7"/>
      <c r="F48" s="7"/>
      <c r="G48" s="13"/>
      <c r="H48" s="13"/>
      <c r="I48" s="13"/>
      <c r="J48" s="13"/>
      <c r="K48" s="13"/>
      <c r="L48" s="13"/>
      <c r="M48" s="13"/>
      <c r="N48" s="13"/>
      <c r="O48" s="13"/>
      <c r="P48" s="13"/>
      <c r="Q48" s="13"/>
      <c r="R48" s="13"/>
      <c r="S48" s="13"/>
      <c r="T48" s="13"/>
      <c r="U48" s="10"/>
      <c r="AH48" s="17"/>
      <c r="AI48" s="17"/>
      <c r="AJ48" s="17"/>
      <c r="AK48" s="17"/>
      <c r="AL48" s="17"/>
      <c r="AM48" s="17"/>
      <c r="BU48" s="116"/>
      <c r="BV48" s="136"/>
      <c r="BW48" s="136"/>
      <c r="BX48" s="137">
        <v>0.25</v>
      </c>
      <c r="BY48" s="136"/>
      <c r="BZ48" s="136"/>
      <c r="CA48" s="126"/>
      <c r="CB48" s="116"/>
      <c r="CC48" s="116"/>
      <c r="CD48" s="116"/>
      <c r="CE48" s="116"/>
    </row>
    <row r="49" spans="3:83" ht="14.25" x14ac:dyDescent="0.2">
      <c r="C49" s="7"/>
      <c r="D49" s="7"/>
      <c r="E49" s="7"/>
      <c r="F49" s="7"/>
      <c r="G49" s="13"/>
      <c r="H49" s="13"/>
      <c r="I49" s="13"/>
      <c r="J49" s="13"/>
      <c r="K49" s="13"/>
      <c r="L49" s="13"/>
      <c r="M49" s="13"/>
      <c r="N49" s="13"/>
      <c r="O49" s="13"/>
      <c r="P49" s="13"/>
      <c r="Q49" s="13"/>
      <c r="R49" s="13"/>
      <c r="S49" s="13"/>
      <c r="T49" s="13"/>
      <c r="U49" s="10"/>
      <c r="AH49" s="17"/>
      <c r="AI49" s="17"/>
      <c r="AJ49" s="17"/>
      <c r="AK49" s="17"/>
      <c r="AL49" s="17"/>
      <c r="AM49" s="17"/>
      <c r="BU49" s="116"/>
      <c r="BV49" s="136"/>
      <c r="BW49" s="136"/>
      <c r="BX49" s="137">
        <v>0.3</v>
      </c>
      <c r="BY49" s="136"/>
      <c r="BZ49" s="136"/>
      <c r="CA49" s="126"/>
      <c r="CB49" s="116"/>
      <c r="CC49" s="116"/>
      <c r="CD49" s="116"/>
      <c r="CE49" s="116"/>
    </row>
    <row r="50" spans="3:83" ht="14.25" x14ac:dyDescent="0.2">
      <c r="C50" s="7"/>
      <c r="D50" s="7"/>
      <c r="E50" s="7"/>
      <c r="F50" s="7"/>
      <c r="G50" s="13"/>
      <c r="H50" s="13"/>
      <c r="I50" s="13"/>
      <c r="J50" s="13"/>
      <c r="K50" s="13"/>
      <c r="L50" s="13"/>
      <c r="M50" s="13"/>
      <c r="N50" s="13"/>
      <c r="O50" s="13"/>
      <c r="P50" s="13"/>
      <c r="Q50" s="13"/>
      <c r="R50" s="13"/>
      <c r="S50" s="13"/>
      <c r="T50" s="13"/>
      <c r="U50" s="10"/>
      <c r="AH50" s="17"/>
      <c r="AI50" s="17"/>
      <c r="AJ50" s="17"/>
      <c r="AK50" s="17"/>
      <c r="BU50" s="116"/>
      <c r="BV50" s="136"/>
      <c r="BW50" s="136"/>
      <c r="BX50" s="137">
        <v>0.35</v>
      </c>
      <c r="BY50" s="136"/>
      <c r="BZ50" s="136"/>
      <c r="CA50" s="126"/>
      <c r="CB50" s="116"/>
      <c r="CC50" s="116"/>
      <c r="CD50" s="116"/>
      <c r="CE50" s="116"/>
    </row>
    <row r="51" spans="3:83" ht="14.25" x14ac:dyDescent="0.2">
      <c r="C51" s="7"/>
      <c r="D51" s="7"/>
      <c r="E51" s="7"/>
      <c r="F51" s="7"/>
      <c r="G51" s="13"/>
      <c r="H51" s="13"/>
      <c r="I51" s="13"/>
      <c r="J51" s="13"/>
      <c r="K51" s="13"/>
      <c r="L51" s="13"/>
      <c r="M51" s="13"/>
      <c r="N51" s="13"/>
      <c r="O51" s="13"/>
      <c r="P51" s="13"/>
      <c r="Q51" s="13"/>
      <c r="R51" s="13"/>
      <c r="S51" s="13"/>
      <c r="T51" s="13"/>
      <c r="U51" s="10"/>
      <c r="AH51" s="17"/>
      <c r="AI51" s="17"/>
      <c r="AJ51" s="17"/>
      <c r="AK51" s="17"/>
      <c r="BU51" s="116"/>
      <c r="BV51" s="136"/>
      <c r="BW51" s="136"/>
      <c r="BX51" s="137">
        <v>0.4</v>
      </c>
      <c r="BY51" s="136"/>
      <c r="BZ51" s="136"/>
      <c r="CA51" s="126"/>
      <c r="CB51" s="116"/>
      <c r="CC51" s="116"/>
      <c r="CD51" s="116"/>
      <c r="CE51" s="116"/>
    </row>
    <row r="52" spans="3:83" ht="14.25" x14ac:dyDescent="0.2">
      <c r="C52" s="7"/>
      <c r="D52" s="7"/>
      <c r="E52" s="7"/>
      <c r="F52" s="7"/>
      <c r="G52" s="13"/>
      <c r="H52" s="13"/>
      <c r="I52" s="13"/>
      <c r="J52" s="13"/>
      <c r="K52" s="13"/>
      <c r="L52" s="13"/>
      <c r="M52" s="13"/>
      <c r="N52" s="13"/>
      <c r="O52" s="13"/>
      <c r="P52" s="13"/>
      <c r="Q52" s="13"/>
      <c r="R52" s="13"/>
      <c r="S52" s="13"/>
      <c r="T52" s="13"/>
      <c r="U52" s="10"/>
      <c r="AH52" s="17"/>
      <c r="AI52" s="17"/>
      <c r="AJ52" s="17"/>
      <c r="AK52" s="17"/>
      <c r="BU52" s="116"/>
      <c r="BV52" s="125"/>
      <c r="BW52" s="125"/>
      <c r="BX52" s="137">
        <v>0.45</v>
      </c>
      <c r="BY52" s="125"/>
      <c r="BZ52" s="125"/>
      <c r="CA52" s="126"/>
      <c r="CB52" s="116"/>
      <c r="CC52" s="116"/>
      <c r="CD52" s="116"/>
      <c r="CE52" s="116"/>
    </row>
    <row r="53" spans="3:83" ht="14.25" x14ac:dyDescent="0.2">
      <c r="C53" s="7"/>
      <c r="D53" s="7"/>
      <c r="E53" s="7"/>
      <c r="F53" s="7"/>
      <c r="G53" s="13"/>
      <c r="H53" s="13"/>
      <c r="I53" s="13"/>
      <c r="J53" s="13"/>
      <c r="K53" s="13"/>
      <c r="L53" s="13"/>
      <c r="M53" s="13"/>
      <c r="N53" s="13"/>
      <c r="O53" s="13"/>
      <c r="P53" s="13"/>
      <c r="Q53" s="13"/>
      <c r="R53" s="13"/>
      <c r="S53" s="13"/>
      <c r="T53" s="13"/>
      <c r="U53" s="10"/>
      <c r="AH53" s="17"/>
      <c r="AI53" s="17"/>
      <c r="AJ53" s="17"/>
      <c r="AK53" s="17"/>
      <c r="BU53" s="116"/>
      <c r="BV53" s="125"/>
      <c r="BW53" s="125"/>
      <c r="BX53" s="137">
        <v>0.5</v>
      </c>
      <c r="BY53" s="125"/>
      <c r="BZ53" s="125"/>
      <c r="CA53" s="126"/>
      <c r="CB53" s="116"/>
      <c r="CC53" s="116"/>
      <c r="CD53" s="116"/>
      <c r="CE53" s="116"/>
    </row>
    <row r="54" spans="3:83" ht="14.25" x14ac:dyDescent="0.2">
      <c r="C54" s="7"/>
      <c r="D54" s="7"/>
      <c r="E54" s="7"/>
      <c r="F54" s="7"/>
      <c r="G54" s="13"/>
      <c r="H54" s="13"/>
      <c r="I54" s="13"/>
      <c r="J54" s="13"/>
      <c r="K54" s="13"/>
      <c r="L54" s="13"/>
      <c r="M54" s="13"/>
      <c r="N54" s="13"/>
      <c r="O54" s="13"/>
      <c r="P54" s="13"/>
      <c r="Q54" s="13"/>
      <c r="R54" s="13"/>
      <c r="S54" s="13"/>
      <c r="T54" s="13"/>
      <c r="U54" s="10"/>
      <c r="AH54" s="17"/>
      <c r="AI54" s="17"/>
      <c r="AJ54" s="17"/>
      <c r="AK54" s="17"/>
      <c r="BU54" s="118"/>
      <c r="BV54" s="125"/>
      <c r="BW54" s="125"/>
      <c r="BX54" s="125"/>
      <c r="BY54" s="125"/>
      <c r="BZ54" s="125"/>
      <c r="CA54" s="126"/>
      <c r="CB54" s="116"/>
      <c r="CC54" s="116"/>
      <c r="CD54" s="116"/>
      <c r="CE54" s="116"/>
    </row>
    <row r="55" spans="3:83" ht="14.25" x14ac:dyDescent="0.2">
      <c r="C55" s="7"/>
      <c r="D55" s="7"/>
      <c r="E55" s="7"/>
      <c r="G55" s="10"/>
      <c r="H55" s="10"/>
      <c r="I55" s="10"/>
      <c r="J55" s="13"/>
      <c r="K55" s="13"/>
      <c r="L55" s="13"/>
      <c r="M55" s="13"/>
      <c r="N55" s="13"/>
      <c r="O55" s="13"/>
      <c r="P55" s="13"/>
      <c r="Q55" s="13"/>
      <c r="R55" s="13"/>
      <c r="S55" s="13"/>
      <c r="T55" s="13"/>
      <c r="U55" s="10"/>
      <c r="AH55" s="17"/>
      <c r="AI55" s="17"/>
      <c r="AJ55" s="17"/>
      <c r="AK55" s="17"/>
      <c r="BU55" s="118"/>
      <c r="BV55" s="125"/>
      <c r="BW55" s="125"/>
      <c r="BX55" s="125"/>
      <c r="BY55" s="125"/>
      <c r="BZ55" s="125"/>
      <c r="CA55" s="126"/>
      <c r="CB55" s="116"/>
      <c r="CC55" s="116"/>
      <c r="CD55" s="116"/>
      <c r="CE55" s="116"/>
    </row>
    <row r="56" spans="3:83" ht="14.25" x14ac:dyDescent="0.2">
      <c r="C56" s="7"/>
      <c r="D56" s="7"/>
      <c r="G56" s="10"/>
      <c r="H56" s="10"/>
      <c r="I56" s="10"/>
      <c r="J56" s="10"/>
      <c r="K56" s="10"/>
      <c r="L56" s="13"/>
      <c r="M56" s="13"/>
      <c r="N56" s="13"/>
      <c r="O56" s="13"/>
      <c r="P56" s="13"/>
      <c r="Q56" s="13"/>
      <c r="R56" s="13"/>
      <c r="S56" s="13"/>
      <c r="T56" s="13"/>
      <c r="U56" s="10"/>
      <c r="AH56" s="17"/>
      <c r="AI56" s="17"/>
      <c r="AJ56" s="17"/>
      <c r="AK56" s="17"/>
      <c r="BU56" s="136"/>
      <c r="BV56" s="125"/>
      <c r="BW56" s="125"/>
      <c r="BX56" s="125"/>
      <c r="BY56" s="125"/>
      <c r="BZ56" s="125"/>
      <c r="CA56" s="126"/>
      <c r="CB56" s="116"/>
      <c r="CC56" s="116"/>
      <c r="CD56" s="116"/>
      <c r="CE56" s="116"/>
    </row>
    <row r="57" spans="3:83" ht="14.25" x14ac:dyDescent="0.2">
      <c r="C57" s="7"/>
      <c r="D57" s="7"/>
      <c r="G57" s="10"/>
      <c r="H57" s="10"/>
      <c r="I57" s="10"/>
      <c r="J57" s="10"/>
      <c r="K57" s="10"/>
      <c r="L57" s="10"/>
      <c r="M57" s="13"/>
      <c r="N57" s="13"/>
      <c r="O57" s="13"/>
      <c r="P57" s="13"/>
      <c r="Q57" s="13"/>
      <c r="R57" s="13"/>
      <c r="S57" s="13"/>
      <c r="T57" s="13"/>
      <c r="U57" s="10"/>
      <c r="AH57" s="17"/>
      <c r="AI57" s="17"/>
      <c r="AJ57" s="17"/>
      <c r="AK57" s="17"/>
      <c r="BU57" s="136"/>
      <c r="BV57" s="125"/>
      <c r="BW57" s="125"/>
      <c r="BX57" s="125"/>
      <c r="BY57" s="125"/>
      <c r="BZ57" s="125"/>
      <c r="CA57" s="126"/>
      <c r="CB57" s="116"/>
      <c r="CC57" s="116"/>
      <c r="CD57" s="116"/>
      <c r="CE57" s="116"/>
    </row>
    <row r="58" spans="3:83" ht="14.25" x14ac:dyDescent="0.2">
      <c r="C58" s="7"/>
      <c r="D58" s="7"/>
      <c r="G58" s="10"/>
      <c r="H58" s="10"/>
      <c r="I58" s="10"/>
      <c r="J58" s="10"/>
      <c r="K58" s="10"/>
      <c r="L58" s="10"/>
      <c r="M58" s="10"/>
      <c r="N58" s="10"/>
      <c r="O58" s="10"/>
      <c r="P58" s="10"/>
      <c r="Q58" s="10"/>
      <c r="R58" s="10"/>
      <c r="S58" s="10"/>
      <c r="T58" s="13"/>
      <c r="U58" s="10"/>
      <c r="AH58" s="17"/>
      <c r="AI58" s="17"/>
      <c r="AJ58" s="17"/>
      <c r="AK58" s="17"/>
      <c r="BU58" s="136"/>
      <c r="BV58" s="125"/>
      <c r="BW58" s="125"/>
      <c r="BX58" s="125"/>
      <c r="BY58" s="125"/>
      <c r="BZ58" s="125"/>
      <c r="CA58" s="126"/>
      <c r="CB58" s="116"/>
      <c r="CC58" s="116"/>
      <c r="CD58" s="116"/>
      <c r="CE58" s="116"/>
    </row>
    <row r="59" spans="3:83" ht="14.25" x14ac:dyDescent="0.2">
      <c r="C59" s="7"/>
      <c r="G59" s="10"/>
      <c r="H59" s="10"/>
      <c r="I59" s="10"/>
      <c r="J59" s="10"/>
      <c r="K59" s="10"/>
      <c r="L59" s="10"/>
      <c r="M59" s="10"/>
      <c r="N59" s="10"/>
      <c r="O59" s="10"/>
      <c r="P59" s="10"/>
      <c r="Q59" s="10"/>
      <c r="R59" s="10"/>
      <c r="S59" s="10"/>
      <c r="T59" s="13"/>
      <c r="U59" s="10"/>
      <c r="AH59" s="17"/>
      <c r="AI59" s="17"/>
      <c r="AJ59" s="17"/>
      <c r="AK59" s="17"/>
      <c r="BU59" s="136"/>
      <c r="BV59" s="125"/>
      <c r="BW59" s="125"/>
      <c r="BX59" s="125"/>
      <c r="BY59" s="125"/>
      <c r="BZ59" s="125"/>
      <c r="CA59" s="126"/>
      <c r="CB59" s="116"/>
      <c r="CC59" s="116"/>
      <c r="CD59" s="116"/>
      <c r="CE59" s="116"/>
    </row>
    <row r="60" spans="3:83" ht="14.25" x14ac:dyDescent="0.2">
      <c r="G60" s="10"/>
      <c r="H60" s="10"/>
      <c r="I60" s="10"/>
      <c r="J60" s="10"/>
      <c r="K60" s="10"/>
      <c r="L60" s="10"/>
      <c r="M60" s="10"/>
      <c r="N60" s="10"/>
      <c r="O60" s="10"/>
      <c r="P60" s="10"/>
      <c r="Q60" s="10"/>
      <c r="R60" s="10"/>
      <c r="S60" s="10"/>
      <c r="T60" s="10"/>
      <c r="U60" s="10"/>
      <c r="AH60" s="17"/>
      <c r="AI60" s="17"/>
      <c r="AJ60" s="17"/>
      <c r="AK60" s="17"/>
      <c r="BU60" s="136"/>
      <c r="BV60" s="125"/>
      <c r="BW60" s="125"/>
      <c r="BX60" s="125"/>
      <c r="BY60" s="125"/>
      <c r="BZ60" s="125"/>
      <c r="CA60" s="126"/>
      <c r="CB60" s="116"/>
      <c r="CC60" s="116"/>
      <c r="CD60" s="116"/>
      <c r="CE60" s="116"/>
    </row>
    <row r="61" spans="3:83" ht="14.25" x14ac:dyDescent="0.2">
      <c r="G61" s="10"/>
      <c r="H61" s="10"/>
      <c r="I61" s="10"/>
      <c r="J61" s="10"/>
      <c r="K61" s="10"/>
      <c r="L61" s="10"/>
      <c r="M61" s="10"/>
      <c r="N61" s="10"/>
      <c r="O61" s="10"/>
      <c r="P61" s="10"/>
      <c r="Q61" s="11"/>
      <c r="R61" s="11"/>
      <c r="S61" s="11"/>
      <c r="T61" s="10"/>
      <c r="U61" s="10"/>
      <c r="AH61" s="17"/>
      <c r="AI61" s="17"/>
      <c r="AJ61" s="17"/>
      <c r="AK61" s="17"/>
      <c r="BU61" s="136"/>
      <c r="BV61" s="125"/>
      <c r="BW61" s="125"/>
      <c r="BX61" s="125"/>
      <c r="BY61" s="125"/>
      <c r="BZ61" s="125"/>
      <c r="CA61" s="126"/>
      <c r="CB61" s="116"/>
      <c r="CC61" s="116"/>
      <c r="CD61" s="116"/>
      <c r="CE61" s="116"/>
    </row>
    <row r="62" spans="3:83" ht="14.25" x14ac:dyDescent="0.2">
      <c r="G62" s="10"/>
      <c r="H62" s="10"/>
      <c r="I62" s="10"/>
      <c r="J62" s="10"/>
      <c r="K62" s="10"/>
      <c r="L62" s="10"/>
      <c r="M62" s="10"/>
      <c r="N62" s="10"/>
      <c r="O62" s="10"/>
      <c r="P62" s="10"/>
      <c r="Q62" s="11"/>
      <c r="R62" s="11"/>
      <c r="S62" s="11"/>
      <c r="T62" s="10"/>
      <c r="U62" s="10"/>
      <c r="AH62" s="17"/>
      <c r="AI62" s="17"/>
      <c r="AJ62" s="17"/>
      <c r="AK62" s="17"/>
      <c r="BU62" s="125"/>
      <c r="BV62" s="125"/>
      <c r="BW62" s="125"/>
      <c r="BX62" s="125"/>
      <c r="BY62" s="125"/>
      <c r="BZ62" s="125"/>
      <c r="CA62" s="125"/>
      <c r="CB62" s="116"/>
      <c r="CC62" s="116"/>
      <c r="CD62" s="116"/>
      <c r="CE62" s="116"/>
    </row>
    <row r="63" spans="3:83" ht="14.25" x14ac:dyDescent="0.2">
      <c r="G63" s="10"/>
      <c r="H63" s="10"/>
      <c r="I63" s="10"/>
      <c r="J63" s="10"/>
      <c r="K63" s="10"/>
      <c r="L63" s="10"/>
      <c r="M63" s="10"/>
      <c r="N63" s="10"/>
      <c r="O63" s="10"/>
      <c r="P63" s="10"/>
      <c r="Q63" s="11"/>
      <c r="R63" s="11"/>
      <c r="S63" s="11"/>
      <c r="T63" s="10"/>
      <c r="U63" s="10"/>
      <c r="AH63" s="17"/>
      <c r="AI63" s="17"/>
      <c r="AJ63" s="17"/>
      <c r="AK63" s="17"/>
      <c r="BU63" s="125"/>
      <c r="BV63" s="125"/>
      <c r="BW63" s="125"/>
      <c r="BX63" s="125"/>
      <c r="BY63" s="125"/>
      <c r="BZ63" s="125"/>
      <c r="CA63" s="125"/>
      <c r="CB63" s="116"/>
      <c r="CC63" s="116"/>
      <c r="CD63" s="116"/>
      <c r="CE63" s="116"/>
    </row>
    <row r="64" spans="3:83" ht="14.25" x14ac:dyDescent="0.2">
      <c r="G64" s="10"/>
      <c r="H64" s="10"/>
      <c r="I64" s="10"/>
      <c r="J64" s="10"/>
      <c r="K64" s="10"/>
      <c r="L64" s="10"/>
      <c r="M64" s="10"/>
      <c r="N64" s="10"/>
      <c r="O64" s="10"/>
      <c r="P64" s="10"/>
      <c r="Q64" s="11"/>
      <c r="R64" s="11"/>
      <c r="S64" s="11"/>
      <c r="T64" s="10"/>
      <c r="U64" s="10"/>
      <c r="AH64" s="17"/>
      <c r="AI64" s="17"/>
      <c r="AJ64" s="17"/>
      <c r="AK64" s="17"/>
      <c r="BU64" s="125"/>
      <c r="BV64" s="125"/>
      <c r="BW64" s="125"/>
      <c r="BX64" s="125"/>
      <c r="BY64" s="125"/>
      <c r="BZ64" s="125"/>
      <c r="CA64" s="125"/>
      <c r="CB64" s="116"/>
      <c r="CC64" s="116"/>
      <c r="CD64" s="116"/>
      <c r="CE64" s="116"/>
    </row>
    <row r="65" spans="7:83" ht="14.25" x14ac:dyDescent="0.2">
      <c r="G65" s="10"/>
      <c r="H65" s="10"/>
      <c r="I65" s="10"/>
      <c r="J65" s="10"/>
      <c r="K65" s="10"/>
      <c r="L65" s="10"/>
      <c r="M65" s="10"/>
      <c r="N65" s="10"/>
      <c r="O65" s="10"/>
      <c r="P65" s="10"/>
      <c r="Q65" s="12"/>
      <c r="R65" s="12"/>
      <c r="S65" s="12"/>
      <c r="T65" s="10"/>
      <c r="U65" s="10"/>
      <c r="AH65" s="17"/>
      <c r="AI65" s="17"/>
      <c r="AJ65" s="17"/>
      <c r="AK65" s="17"/>
      <c r="BU65" s="125"/>
      <c r="BV65" s="125"/>
      <c r="BW65" s="125"/>
      <c r="BX65" s="125"/>
      <c r="BY65" s="125"/>
      <c r="BZ65" s="125"/>
      <c r="CA65" s="125"/>
      <c r="CB65" s="116"/>
      <c r="CC65" s="116"/>
      <c r="CD65" s="116"/>
      <c r="CE65" s="116"/>
    </row>
    <row r="66" spans="7:83" ht="14.25" x14ac:dyDescent="0.2">
      <c r="G66" s="10"/>
      <c r="H66" s="10"/>
      <c r="I66" s="10"/>
      <c r="J66" s="10"/>
      <c r="K66" s="10"/>
      <c r="L66" s="10"/>
      <c r="M66" s="10"/>
      <c r="N66" s="10"/>
      <c r="O66" s="10"/>
      <c r="P66" s="10"/>
      <c r="Q66" s="12"/>
      <c r="R66" s="12"/>
      <c r="S66" s="12"/>
      <c r="T66" s="10"/>
      <c r="U66" s="10"/>
      <c r="AH66" s="17"/>
      <c r="AI66" s="17"/>
      <c r="AJ66" s="17"/>
      <c r="AK66" s="17"/>
      <c r="BU66" s="125"/>
      <c r="BV66" s="125"/>
      <c r="BW66" s="125"/>
      <c r="BX66" s="125"/>
      <c r="BY66" s="125"/>
      <c r="BZ66" s="125"/>
      <c r="CA66" s="125"/>
      <c r="CB66" s="116"/>
      <c r="CC66" s="116"/>
      <c r="CD66" s="116"/>
      <c r="CE66" s="116"/>
    </row>
    <row r="67" spans="7:83" ht="14.25" x14ac:dyDescent="0.2">
      <c r="J67" s="10"/>
      <c r="K67" s="10"/>
      <c r="L67" s="10"/>
      <c r="M67" s="10"/>
      <c r="N67" s="10"/>
      <c r="O67" s="10"/>
      <c r="P67" s="10"/>
      <c r="Q67" s="10"/>
      <c r="R67" s="10"/>
      <c r="S67" s="10"/>
      <c r="T67" s="10"/>
      <c r="U67" s="10"/>
      <c r="AH67" s="17"/>
      <c r="AI67" s="17"/>
      <c r="AJ67" s="17"/>
      <c r="AK67" s="17"/>
      <c r="BU67" s="125"/>
      <c r="BV67" s="125"/>
      <c r="BW67" s="125"/>
      <c r="BX67" s="125"/>
      <c r="BY67" s="125"/>
      <c r="BZ67" s="125"/>
      <c r="CA67" s="125"/>
      <c r="CB67" s="116"/>
      <c r="CC67" s="116"/>
      <c r="CD67" s="116"/>
      <c r="CE67" s="116"/>
    </row>
    <row r="68" spans="7:83" ht="14.25" x14ac:dyDescent="0.2">
      <c r="L68" s="10"/>
      <c r="M68" s="10"/>
      <c r="N68" s="10"/>
      <c r="O68" s="10"/>
      <c r="P68" s="10"/>
      <c r="Q68" s="10"/>
      <c r="R68" s="10"/>
      <c r="S68" s="10"/>
      <c r="T68" s="10"/>
      <c r="U68" s="10"/>
      <c r="AH68" s="17"/>
      <c r="AI68" s="17"/>
      <c r="AJ68" s="17"/>
      <c r="AK68" s="17"/>
      <c r="BU68" s="125"/>
      <c r="BV68" s="125"/>
      <c r="BW68" s="125"/>
      <c r="BX68" s="125"/>
      <c r="BY68" s="125"/>
      <c r="BZ68" s="125"/>
      <c r="CA68" s="125"/>
      <c r="CB68" s="116"/>
      <c r="CC68" s="116"/>
      <c r="CD68" s="116"/>
      <c r="CE68" s="116"/>
    </row>
    <row r="69" spans="7:83" ht="14.25" x14ac:dyDescent="0.2">
      <c r="M69" s="10"/>
      <c r="T69" s="10"/>
      <c r="U69" s="10"/>
      <c r="AH69" s="17"/>
      <c r="AI69" s="17"/>
      <c r="AJ69" s="17"/>
      <c r="AK69" s="17"/>
      <c r="CB69" s="108"/>
      <c r="CC69" s="108"/>
      <c r="CD69" s="108"/>
      <c r="CE69" s="25"/>
    </row>
    <row r="70" spans="7:83" ht="14.25" x14ac:dyDescent="0.2">
      <c r="T70" s="10"/>
      <c r="U70" s="10"/>
      <c r="AH70" s="17"/>
      <c r="AI70" s="17"/>
      <c r="AJ70" s="17"/>
      <c r="AK70" s="17"/>
      <c r="CB70" s="108"/>
      <c r="CC70" s="108"/>
      <c r="CD70" s="108"/>
      <c r="CE70" s="25"/>
    </row>
    <row r="71" spans="7:83" ht="14.25" x14ac:dyDescent="0.2">
      <c r="T71" s="10"/>
      <c r="U71" s="10"/>
      <c r="AH71" s="17"/>
      <c r="AI71" s="17"/>
      <c r="AJ71" s="17"/>
      <c r="AK71" s="17"/>
      <c r="CB71" s="108"/>
      <c r="CC71" s="108"/>
      <c r="CD71" s="108"/>
      <c r="CE71" s="25"/>
    </row>
    <row r="72" spans="7:83" ht="14.25" x14ac:dyDescent="0.2">
      <c r="T72" s="10"/>
      <c r="U72" s="10"/>
      <c r="AH72" s="17"/>
      <c r="AI72" s="17"/>
      <c r="AJ72" s="17"/>
      <c r="AK72" s="17"/>
      <c r="CA72" s="110"/>
      <c r="CB72" s="108"/>
      <c r="CC72" s="108"/>
      <c r="CD72" s="108"/>
      <c r="CE72" s="25"/>
    </row>
    <row r="73" spans="7:83" ht="14.25" x14ac:dyDescent="0.2">
      <c r="T73" s="10"/>
      <c r="U73" s="10"/>
      <c r="AH73" s="17"/>
      <c r="AI73" s="17"/>
      <c r="AJ73" s="17"/>
      <c r="AK73" s="17"/>
      <c r="CA73" s="110"/>
      <c r="CB73" s="108"/>
      <c r="CC73" s="108"/>
      <c r="CD73" s="108"/>
      <c r="CE73" s="25"/>
    </row>
    <row r="74" spans="7:83" ht="14.25" x14ac:dyDescent="0.2">
      <c r="T74" s="10"/>
      <c r="U74" s="10"/>
      <c r="AH74" s="17"/>
      <c r="AI74" s="17"/>
      <c r="AJ74" s="17"/>
      <c r="AK74" s="17"/>
      <c r="CA74" s="110"/>
      <c r="CB74" s="108"/>
      <c r="CC74" s="108"/>
      <c r="CD74" s="108"/>
      <c r="CE74" s="25"/>
    </row>
    <row r="75" spans="7:83" ht="14.25" x14ac:dyDescent="0.2">
      <c r="T75" s="10"/>
      <c r="U75" s="10"/>
      <c r="AH75" s="17"/>
      <c r="AI75" s="17"/>
      <c r="AJ75" s="17"/>
      <c r="AK75" s="17"/>
      <c r="CA75" s="110"/>
      <c r="CB75" s="108"/>
      <c r="CC75" s="108"/>
      <c r="CD75" s="108"/>
      <c r="CE75" s="25"/>
    </row>
    <row r="76" spans="7:83" ht="14.25" x14ac:dyDescent="0.2">
      <c r="T76" s="11"/>
      <c r="U76" s="10"/>
      <c r="AH76" s="17"/>
      <c r="AI76" s="17"/>
      <c r="AJ76" s="17"/>
      <c r="AK76" s="17"/>
      <c r="CA76" s="110"/>
      <c r="CB76" s="108"/>
      <c r="CC76" s="108"/>
      <c r="CD76" s="108"/>
      <c r="CE76" s="25"/>
    </row>
    <row r="77" spans="7:83" ht="14.25" x14ac:dyDescent="0.2">
      <c r="T77" s="11"/>
      <c r="U77" s="11"/>
      <c r="AH77" s="17"/>
      <c r="AI77" s="17"/>
      <c r="CA77" s="111"/>
      <c r="CB77" s="109"/>
      <c r="CC77" s="109"/>
      <c r="CD77" s="109"/>
      <c r="CE77" s="35"/>
    </row>
    <row r="78" spans="7:83" ht="14.25" x14ac:dyDescent="0.2">
      <c r="T78" s="11"/>
      <c r="U78" s="11"/>
      <c r="AH78" s="17"/>
      <c r="AI78" s="17"/>
      <c r="CA78" s="109"/>
      <c r="CB78" s="109"/>
      <c r="CC78" s="109"/>
      <c r="CD78" s="109"/>
      <c r="CE78" s="35"/>
    </row>
    <row r="79" spans="7:83" ht="14.25" x14ac:dyDescent="0.2">
      <c r="T79" s="11"/>
      <c r="U79" s="11"/>
      <c r="AH79" s="17"/>
      <c r="AI79" s="17"/>
      <c r="CA79" s="112"/>
      <c r="CB79" s="112"/>
      <c r="CC79" s="112"/>
      <c r="CD79" s="112"/>
      <c r="CE79" s="12"/>
    </row>
    <row r="80" spans="7:83" ht="14.25" x14ac:dyDescent="0.2">
      <c r="T80" s="12"/>
      <c r="U80" s="11"/>
      <c r="CA80" s="112"/>
      <c r="CB80" s="112"/>
      <c r="CC80" s="112"/>
      <c r="CD80" s="112"/>
      <c r="CE80" s="12"/>
    </row>
    <row r="81" spans="20:83" ht="14.25" x14ac:dyDescent="0.2">
      <c r="T81" s="12"/>
      <c r="U81" s="12"/>
      <c r="CA81" s="112"/>
      <c r="CB81" s="112"/>
      <c r="CC81" s="112"/>
      <c r="CD81" s="112"/>
      <c r="CE81" s="12"/>
    </row>
    <row r="82" spans="20:83" ht="14.25" x14ac:dyDescent="0.2">
      <c r="T82" s="10"/>
      <c r="U82" s="12"/>
      <c r="CA82" s="112"/>
      <c r="CB82" s="112"/>
      <c r="CC82" s="112"/>
      <c r="CD82" s="112"/>
      <c r="CE82" s="12"/>
    </row>
    <row r="83" spans="20:83" ht="14.25" x14ac:dyDescent="0.2">
      <c r="T83" s="10"/>
      <c r="U83" s="10"/>
      <c r="CA83" s="112"/>
      <c r="CB83" s="112"/>
      <c r="CC83" s="112"/>
      <c r="CD83" s="112"/>
      <c r="CE83" s="12"/>
    </row>
    <row r="84" spans="20:83" ht="14.25" x14ac:dyDescent="0.2">
      <c r="U84" s="10"/>
      <c r="CA84" s="112"/>
      <c r="CB84" s="112"/>
      <c r="CC84" s="112"/>
      <c r="CD84" s="112"/>
      <c r="CE84" s="12"/>
    </row>
  </sheetData>
  <sheetProtection password="A5E4" sheet="1" objects="1" scenarios="1"/>
  <mergeCells count="17">
    <mergeCell ref="F7:H7"/>
    <mergeCell ref="A6:C6"/>
    <mergeCell ref="D2:T2"/>
    <mergeCell ref="F10:H10"/>
    <mergeCell ref="F9:I9"/>
    <mergeCell ref="O33:O35"/>
    <mergeCell ref="F22:F24"/>
    <mergeCell ref="G22:G24"/>
    <mergeCell ref="H22:H24"/>
    <mergeCell ref="I22:I24"/>
    <mergeCell ref="F15:H17"/>
    <mergeCell ref="F33:H34"/>
    <mergeCell ref="F20:I21"/>
    <mergeCell ref="A8:C9"/>
    <mergeCell ref="F11:H11"/>
    <mergeCell ref="F12:H12"/>
    <mergeCell ref="F8:I8"/>
  </mergeCells>
  <dataValidations xWindow="722" yWindow="560" count="13">
    <dataValidation type="decimal" allowBlank="1" showInputMessage="1" showErrorMessage="1" sqref="I10">
      <formula1>0</formula1>
      <formula2>1</formula2>
    </dataValidation>
    <dataValidation allowBlank="1" showInputMessage="1" showErrorMessage="1" prompt="Message about Podding Access Improvement. " sqref="T8:T11"/>
    <dataValidation allowBlank="1" showInputMessage="1" showErrorMessage="1" prompt="Up to 25% of visits for low/rising-risk patients can be effectively replaced by e-visits." sqref="H22:H24"/>
    <dataValidation allowBlank="1" showInputMessage="1" showErrorMessage="1" prompt="10% of visits for rising risk patients can be conducted in a group setting. _x000a_" sqref="G22:G24"/>
    <dataValidation allowBlank="1" showInputMessage="1" showErrorMessage="1" prompt="MAs can take on responsibility for up to 50% of the average patient visit time for low-risk patients, and 25-40% of visit time for rising/high-risk patients." sqref="F22:F24"/>
    <dataValidation allowBlank="1" showInputMessage="1" showErrorMessage="1" prompt="The default risk breakdowns are 75% for the low risk population, 20% for the rising risk population, and 5% for the high risk population. In order to model other scenarios, simply input the percentages. " sqref="F9:I9"/>
    <dataValidation allowBlank="1" showInputMessage="1" showErrorMessage="1" prompt="Does your institution divert follow-up visits for chronic disease patients from specialists to primary care providers? We found that doing so typically increases visit frequency for rising/high-risk patients by 20%. " sqref="F15"/>
    <dataValidation allowBlank="1" showInputMessage="1" showErrorMessage="1" prompt="&quot;Podding” primary care practices together for scheduling purposes can improve scheduling efficiency and effectively increase capacity by up to 10%." sqref="S8:S11 I22:I24"/>
    <dataValidation allowBlank="1" showInputMessage="1" showErrorMessage="1" prompt="Please enter the estimated population in your primary and secondary markets._x000a_" sqref="F7"/>
    <dataValidation type="list" allowBlank="1" showInputMessage="1" showErrorMessage="1" sqref="I15">
      <formula1>$BZ$10:$BZ$11</formula1>
    </dataValidation>
    <dataValidation type="list" allowBlank="1" showInputMessage="1" showErrorMessage="1" sqref="I33">
      <formula1>BX47:BX53</formula1>
    </dataValidation>
    <dataValidation allowBlank="1" showInputMessage="1" showErrorMessage="1" prompt="The average provider spends one-third of his/her time doing administrative work, but values range from 20% to 50%." sqref="F33"/>
    <dataValidation type="custom" allowBlank="1" showInputMessage="1" showErrorMessage="1" error="Please enter a minimum patient population of 5,000, which is usually required to sustain a population health care model." sqref="I7">
      <formula1>I7&gt;=5000</formula1>
    </dataValidation>
  </dataValidations>
  <hyperlinks>
    <hyperlink ref="A8:C9" location="'Inputs &amp; Outputs'!A1" display="Inputs &amp; Outputs"/>
    <hyperlink ref="A6:C6" location="Introduction!A1" display="Introduction "/>
  </hyperlinks>
  <printOptions horizontalCentered="1"/>
  <pageMargins left="0.5" right="0.5" top="2" bottom="0.5" header="0.1" footer="0.1"/>
  <pageSetup scale="60" orientation="portrait" horizontalDpi="1200" verticalDpi="1200" r:id="rId1"/>
  <headerFooter scaleWithDoc="0"/>
  <drawing r:id="rId2"/>
  <legacyDrawing r:id="rId3"/>
  <controls>
    <mc:AlternateContent xmlns:mc="http://schemas.openxmlformats.org/markup-compatibility/2006">
      <mc:Choice Requires="x14">
        <control shapeId="16387" r:id="rId4" name="ScrollBar2">
          <controlPr defaultSize="0" autoLine="0" linkedCell="BY24" r:id="rId5">
            <anchor>
              <from>
                <xdr:col>5</xdr:col>
                <xdr:colOff>285750</xdr:colOff>
                <xdr:row>26</xdr:row>
                <xdr:rowOff>9525</xdr:rowOff>
              </from>
              <to>
                <xdr:col>5</xdr:col>
                <xdr:colOff>581025</xdr:colOff>
                <xdr:row>30</xdr:row>
                <xdr:rowOff>123825</xdr:rowOff>
              </to>
            </anchor>
          </controlPr>
        </control>
      </mc:Choice>
      <mc:Fallback>
        <control shapeId="16387" r:id="rId4" name="ScrollBar2"/>
      </mc:Fallback>
    </mc:AlternateContent>
    <mc:AlternateContent xmlns:mc="http://schemas.openxmlformats.org/markup-compatibility/2006">
      <mc:Choice Requires="x14">
        <control shapeId="16388" r:id="rId6" name="ScrollBar3">
          <controlPr defaultSize="0" autoLine="0" linkedCell="BZ24" r:id="rId7">
            <anchor>
              <from>
                <xdr:col>6</xdr:col>
                <xdr:colOff>285750</xdr:colOff>
                <xdr:row>26</xdr:row>
                <xdr:rowOff>9525</xdr:rowOff>
              </from>
              <to>
                <xdr:col>6</xdr:col>
                <xdr:colOff>581025</xdr:colOff>
                <xdr:row>30</xdr:row>
                <xdr:rowOff>142875</xdr:rowOff>
              </to>
            </anchor>
          </controlPr>
        </control>
      </mc:Choice>
      <mc:Fallback>
        <control shapeId="16388" r:id="rId6" name="ScrollBar3"/>
      </mc:Fallback>
    </mc:AlternateContent>
    <mc:AlternateContent xmlns:mc="http://schemas.openxmlformats.org/markup-compatibility/2006">
      <mc:Choice Requires="x14">
        <control shapeId="16389" r:id="rId8" name="ScrollBar4">
          <controlPr defaultSize="0" autoLine="0" linkedCell="CA24" r:id="rId7">
            <anchor>
              <from>
                <xdr:col>7</xdr:col>
                <xdr:colOff>323850</xdr:colOff>
                <xdr:row>26</xdr:row>
                <xdr:rowOff>9525</xdr:rowOff>
              </from>
              <to>
                <xdr:col>7</xdr:col>
                <xdr:colOff>619125</xdr:colOff>
                <xdr:row>30</xdr:row>
                <xdr:rowOff>142875</xdr:rowOff>
              </to>
            </anchor>
          </controlPr>
        </control>
      </mc:Choice>
      <mc:Fallback>
        <control shapeId="16389" r:id="rId8" name="ScrollBar4"/>
      </mc:Fallback>
    </mc:AlternateContent>
    <mc:AlternateContent xmlns:mc="http://schemas.openxmlformats.org/markup-compatibility/2006">
      <mc:Choice Requires="x14">
        <control shapeId="16390" r:id="rId9" name="ScrollBar5">
          <controlPr defaultSize="0" autoLine="0" linkedCell="CB24" r:id="rId7">
            <anchor>
              <from>
                <xdr:col>8</xdr:col>
                <xdr:colOff>323850</xdr:colOff>
                <xdr:row>26</xdr:row>
                <xdr:rowOff>9525</xdr:rowOff>
              </from>
              <to>
                <xdr:col>8</xdr:col>
                <xdr:colOff>619125</xdr:colOff>
                <xdr:row>30</xdr:row>
                <xdr:rowOff>142875</xdr:rowOff>
              </to>
            </anchor>
          </controlPr>
        </control>
      </mc:Choice>
      <mc:Fallback>
        <control shapeId="16390" r:id="rId9" name="ScrollBar5"/>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AF68AFDDC6742A4E204E0523D35EB" ma:contentTypeVersion="16" ma:contentTypeDescription="Create a new document." ma:contentTypeScope="" ma:versionID="84b6fa1d1767d2c1d753a66acd43f21a">
  <xsd:schema xmlns:xsd="http://www.w3.org/2001/XMLSchema" xmlns:xs="http://www.w3.org/2001/XMLSchema" xmlns:p="http://schemas.microsoft.com/office/2006/metadata/properties" xmlns:ns2="f7e4f93e-e6bf-434b-9f44-5cf3f51b7100" xmlns:ns3="79837e85-97c4-49a9-a0d6-139d8727844a" targetNamespace="http://schemas.microsoft.com/office/2006/metadata/properties" ma:root="true" ma:fieldsID="ec51b4b1c174a353a327bad6f24ae0b2" ns2:_="" ns3:_="">
    <xsd:import namespace="f7e4f93e-e6bf-434b-9f44-5cf3f51b7100"/>
    <xsd:import namespace="79837e85-97c4-49a9-a0d6-139d8727844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4f93e-e6bf-434b-9f44-5cf3f51b71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837e85-97c4-49a9-a0d6-139d8727844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cdf6e6-d84b-4e09-9e02-7d9362edd517}" ma:internalName="TaxCatchAll" ma:showField="CatchAllData" ma:web="79837e85-97c4-49a9-a0d6-139d872784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822F7A-2032-48AC-B896-688877F2A189}"/>
</file>

<file path=customXml/itemProps2.xml><?xml version="1.0" encoding="utf-8"?>
<ds:datastoreItem xmlns:ds="http://schemas.openxmlformats.org/officeDocument/2006/customXml" ds:itemID="{BE59CA00-887E-4E0E-8F39-1EE88F0346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Introduction</vt:lpstr>
      <vt:lpstr>Inputs &amp; Outputs</vt:lpstr>
      <vt:lpstr>'Inputs &amp; Outputs'!Print_Area</vt:lpstr>
      <vt:lpstr>Introduction!Print_Area</vt:lpstr>
    </vt:vector>
  </TitlesOfParts>
  <Company>The Advisory Board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2014-04-04T13:22:45Z</cp:lastPrinted>
  <dcterms:created xsi:type="dcterms:W3CDTF">2013-02-01T02:57:57Z</dcterms:created>
  <dcterms:modified xsi:type="dcterms:W3CDTF">2014-04-04T13:28:36Z</dcterms:modified>
</cp:coreProperties>
</file>